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Usuario\Desktop\TESIS_ANYELY_POA\"/>
    </mc:Choice>
  </mc:AlternateContent>
  <xr:revisionPtr revIDLastSave="0" documentId="13_ncr:1_{04A980E3-CAB4-41B9-B6A1-07E314E8D482}" xr6:coauthVersionLast="47" xr6:coauthVersionMax="47" xr10:uidLastSave="{00000000-0000-0000-0000-000000000000}"/>
  <bookViews>
    <workbookView xWindow="-108" yWindow="-108" windowWidth="23256" windowHeight="12456" xr2:uid="{00000000-000D-0000-FFFF-FFFF00000000}"/>
  </bookViews>
  <sheets>
    <sheet name="POA GENERAL" sheetId="1" r:id="rId1"/>
  </sheets>
  <externalReferences>
    <externalReference r:id="rId2"/>
  </externalReferences>
  <definedNames>
    <definedName name="_xlnm._FilterDatabase" localSheetId="0" hidden="1">'POA GENERAL'!$A$13:$AK$481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16" i="1" l="1"/>
  <c r="AE216" i="1" s="1"/>
  <c r="Y396" i="1" l="1"/>
  <c r="Y377" i="1" l="1"/>
  <c r="Y372" i="1" l="1"/>
  <c r="Y373" i="1"/>
  <c r="Y475" i="1"/>
  <c r="Y445" i="1" l="1"/>
  <c r="Y444" i="1"/>
  <c r="Y414" i="1" l="1"/>
  <c r="Y413" i="1"/>
  <c r="Y407" i="1" l="1"/>
  <c r="Y406" i="1"/>
  <c r="Y405" i="1"/>
  <c r="Y386" i="1"/>
  <c r="Y387" i="1"/>
  <c r="Y361" i="1"/>
  <c r="Y362" i="1"/>
  <c r="Y363" i="1"/>
  <c r="Y364" i="1"/>
  <c r="Y365" i="1"/>
  <c r="Y366" i="1"/>
  <c r="Y367" i="1"/>
  <c r="Y368" i="1"/>
  <c r="Y369" i="1"/>
  <c r="Y370" i="1"/>
  <c r="Y371" i="1"/>
  <c r="Y360" i="1"/>
  <c r="Y354" i="1"/>
  <c r="Y355" i="1"/>
  <c r="Y356" i="1"/>
  <c r="Y357" i="1"/>
  <c r="Y358" i="1"/>
  <c r="Y359" i="1"/>
  <c r="Y353" i="1"/>
  <c r="AD406" i="1"/>
  <c r="AD407" i="1"/>
  <c r="AD405"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Y217" i="1" l="1"/>
  <c r="Y218" i="1"/>
  <c r="Y153" i="1" l="1"/>
  <c r="AE397" i="1" l="1"/>
  <c r="AD329" i="1"/>
  <c r="AE329" i="1" s="1"/>
  <c r="AD328" i="1"/>
  <c r="AE328" i="1" s="1"/>
  <c r="AE307" i="1"/>
  <c r="AE308" i="1"/>
  <c r="AD286" i="1"/>
  <c r="AE286" i="1" s="1"/>
  <c r="AD285" i="1"/>
  <c r="AE285" i="1" s="1"/>
  <c r="AD228" i="1"/>
  <c r="AE228" i="1" s="1"/>
  <c r="AG228" i="1" s="1"/>
  <c r="AD229" i="1"/>
  <c r="AE229" i="1" s="1"/>
  <c r="AG229" i="1" s="1"/>
  <c r="AD230" i="1"/>
  <c r="AE230" i="1" s="1"/>
  <c r="AG230" i="1" s="1"/>
  <c r="AD231" i="1"/>
  <c r="AE231" i="1" s="1"/>
  <c r="AG231" i="1" s="1"/>
  <c r="AD232" i="1"/>
  <c r="AE232" i="1" s="1"/>
  <c r="AG232" i="1" s="1"/>
  <c r="AD233" i="1"/>
  <c r="AE233" i="1" s="1"/>
  <c r="AG233" i="1" s="1"/>
  <c r="AD234" i="1"/>
  <c r="AE234" i="1" s="1"/>
  <c r="AG234" i="1" s="1"/>
  <c r="AD219" i="1"/>
  <c r="AD235" i="1"/>
  <c r="AE235" i="1" s="1"/>
  <c r="AG235" i="1" s="1"/>
  <c r="AD237" i="1"/>
  <c r="AE237" i="1" s="1"/>
  <c r="AG237" i="1" s="1"/>
  <c r="AD238" i="1"/>
  <c r="AE238" i="1" s="1"/>
  <c r="AG238" i="1" s="1"/>
  <c r="AD227" i="1"/>
  <c r="AE227" i="1" s="1"/>
  <c r="AG227" i="1" s="1"/>
  <c r="Z236" i="1"/>
  <c r="AD236" i="1" s="1"/>
  <c r="AE236" i="1" s="1"/>
  <c r="AG236" i="1" s="1"/>
  <c r="AD211" i="1"/>
  <c r="AE211" i="1" s="1"/>
  <c r="AD210" i="1"/>
  <c r="AE210" i="1" s="1"/>
  <c r="AD212" i="1"/>
  <c r="AE212" i="1" s="1"/>
  <c r="AD213" i="1"/>
  <c r="AE213" i="1" s="1"/>
  <c r="AD214" i="1"/>
  <c r="AE214" i="1" s="1"/>
  <c r="AD215" i="1"/>
  <c r="AE215" i="1" s="1"/>
  <c r="AD209" i="1"/>
  <c r="AE209" i="1" s="1"/>
  <c r="AE174" i="1"/>
  <c r="AE173" i="1"/>
  <c r="AD92" i="1"/>
  <c r="AE92" i="1" s="1"/>
  <c r="AG92" i="1" s="1"/>
  <c r="Y92" i="1"/>
  <c r="AD91" i="1"/>
  <c r="AE91" i="1" s="1"/>
  <c r="AG91" i="1" s="1"/>
  <c r="AE219" i="1" l="1"/>
  <c r="AG219" i="1" s="1"/>
  <c r="AD467" i="1"/>
  <c r="AE467" i="1" s="1"/>
  <c r="AG467" i="1" l="1"/>
  <c r="AE479" i="1"/>
  <c r="AG457" i="1"/>
  <c r="AD457" i="1"/>
  <c r="AG445" i="1"/>
  <c r="AD445" i="1"/>
  <c r="AG443" i="1"/>
  <c r="AD443" i="1"/>
  <c r="AG22" i="1"/>
  <c r="AD22" i="1"/>
  <c r="AG413" i="1" l="1"/>
  <c r="AD413" i="1"/>
  <c r="AE410" i="1" l="1"/>
  <c r="AG407" i="1"/>
  <c r="AG408" i="1"/>
  <c r="AD408" i="1"/>
  <c r="AG406" i="1"/>
  <c r="AG405" i="1"/>
  <c r="AD400" i="1"/>
  <c r="AE400" i="1" s="1"/>
  <c r="AG400" i="1" s="1"/>
  <c r="AG388" i="1"/>
  <c r="AD388" i="1"/>
  <c r="AG386" i="1"/>
  <c r="AG387" i="1"/>
  <c r="AG353" i="1"/>
  <c r="AG352" i="1"/>
  <c r="AD352" i="1"/>
  <c r="AG397" i="1" l="1"/>
  <c r="AG410" i="1"/>
  <c r="AD310" i="1" l="1"/>
  <c r="AE310" i="1" s="1"/>
  <c r="AG310" i="1" s="1"/>
  <c r="AG271" i="1"/>
  <c r="AD271" i="1"/>
  <c r="AD248" i="1" l="1"/>
  <c r="AE248" i="1" s="1"/>
  <c r="AG248" i="1" s="1"/>
  <c r="AD249" i="1"/>
  <c r="AE249" i="1" s="1"/>
  <c r="AG249" i="1" s="1"/>
  <c r="AG244" i="1"/>
  <c r="AD244" i="1"/>
  <c r="AG215" i="1"/>
  <c r="AG113" i="1"/>
  <c r="AD113" i="1"/>
  <c r="Y113" i="1"/>
  <c r="AD112" i="1"/>
  <c r="AE112" i="1" s="1"/>
  <c r="AG112" i="1" s="1"/>
  <c r="Y112" i="1"/>
  <c r="AD111" i="1"/>
  <c r="AE111" i="1" s="1"/>
  <c r="AG111" i="1" s="1"/>
  <c r="Y111" i="1"/>
  <c r="AG114" i="1" l="1"/>
  <c r="Y110" i="1"/>
  <c r="AD93" i="1"/>
  <c r="AE93" i="1" s="1"/>
  <c r="AG93" i="1" s="1"/>
  <c r="AG94" i="1" s="1"/>
  <c r="Y90" i="1" l="1"/>
  <c r="A83" i="1"/>
  <c r="B83" i="1"/>
  <c r="C83" i="1"/>
  <c r="D83" i="1"/>
  <c r="E83" i="1"/>
  <c r="G83" i="1"/>
  <c r="H83" i="1"/>
  <c r="I83" i="1"/>
  <c r="J83" i="1"/>
  <c r="K83" i="1"/>
  <c r="L83" i="1"/>
  <c r="M83" i="1"/>
  <c r="N83" i="1"/>
  <c r="O83" i="1"/>
  <c r="P83" i="1"/>
  <c r="Q83" i="1"/>
  <c r="R83" i="1"/>
  <c r="S83" i="1"/>
  <c r="T83" i="1"/>
  <c r="U83" i="1"/>
  <c r="V83" i="1"/>
  <c r="W83" i="1"/>
  <c r="X83" i="1"/>
  <c r="Y83" i="1"/>
  <c r="AA83" i="1"/>
  <c r="AB83" i="1"/>
  <c r="AC83" i="1"/>
  <c r="AF83" i="1"/>
  <c r="AG83" i="1" s="1"/>
  <c r="AK83" i="1"/>
  <c r="AD83" i="1" l="1"/>
  <c r="AF397" i="1" l="1"/>
  <c r="AF410" i="1"/>
  <c r="Y225" i="1"/>
  <c r="Y224" i="1"/>
  <c r="AD217" i="1"/>
  <c r="AE217" i="1" s="1"/>
  <c r="AG217" i="1" s="1"/>
  <c r="AD218" i="1"/>
  <c r="AE218" i="1" s="1"/>
  <c r="AG218" i="1" s="1"/>
  <c r="AF245" i="1"/>
  <c r="AF239" i="1"/>
  <c r="AE202" i="1"/>
  <c r="AF202" i="1"/>
  <c r="AG202" i="1"/>
  <c r="AG265" i="1"/>
  <c r="AG264" i="1" l="1"/>
  <c r="AA264" i="1"/>
  <c r="Z264" i="1"/>
  <c r="AF479" i="1"/>
  <c r="AE464" i="1"/>
  <c r="AF464" i="1"/>
  <c r="AE448" i="1"/>
  <c r="AF448" i="1"/>
  <c r="AE436" i="1"/>
  <c r="AF436" i="1"/>
  <c r="AF404" i="1"/>
  <c r="AE385" i="1"/>
  <c r="AF385" i="1"/>
  <c r="AE376" i="1"/>
  <c r="AE327" i="1"/>
  <c r="AF327" i="1"/>
  <c r="AE305" i="1"/>
  <c r="AF305" i="1"/>
  <c r="AE263" i="1"/>
  <c r="AF263" i="1"/>
  <c r="AE254" i="1"/>
  <c r="AF254" i="1"/>
  <c r="AE245" i="1"/>
  <c r="AE246" i="1" s="1"/>
  <c r="AG245" i="1"/>
  <c r="AE239" i="1"/>
  <c r="AE220" i="1"/>
  <c r="AF220" i="1"/>
  <c r="AF246" i="1" s="1"/>
  <c r="AE191" i="1"/>
  <c r="AF191" i="1"/>
  <c r="AE184" i="1"/>
  <c r="AF184" i="1"/>
  <c r="AE180" i="1"/>
  <c r="AF180" i="1"/>
  <c r="AE172" i="1"/>
  <c r="AF172" i="1"/>
  <c r="AE149" i="1"/>
  <c r="AF149" i="1"/>
  <c r="AE140" i="1"/>
  <c r="AF140" i="1"/>
  <c r="AE114" i="1"/>
  <c r="AF114" i="1"/>
  <c r="AE94" i="1"/>
  <c r="AF94" i="1"/>
  <c r="AE84" i="1"/>
  <c r="AF84" i="1"/>
  <c r="AE73" i="1"/>
  <c r="AF73" i="1"/>
  <c r="AE67" i="1"/>
  <c r="AF67" i="1"/>
  <c r="AE53" i="1"/>
  <c r="AF53" i="1"/>
  <c r="AE49" i="1"/>
  <c r="AF49" i="1"/>
  <c r="AE40" i="1"/>
  <c r="AF40" i="1"/>
  <c r="AF23" i="1"/>
  <c r="AE23" i="1"/>
  <c r="AG463" i="1"/>
  <c r="AG460" i="1"/>
  <c r="Y461" i="1"/>
  <c r="AG458" i="1"/>
  <c r="AD403" i="1"/>
  <c r="AE403" i="1" s="1"/>
  <c r="AG403" i="1" s="1"/>
  <c r="AD402" i="1"/>
  <c r="AE402" i="1" s="1"/>
  <c r="AG402" i="1" s="1"/>
  <c r="AA401" i="1"/>
  <c r="AB401" i="1"/>
  <c r="AC401" i="1"/>
  <c r="Z401" i="1"/>
  <c r="AG351" i="1"/>
  <c r="Z351" i="1"/>
  <c r="AA350" i="1"/>
  <c r="AB350" i="1"/>
  <c r="AC350" i="1"/>
  <c r="Z350" i="1"/>
  <c r="AA309" i="1"/>
  <c r="AB309" i="1"/>
  <c r="AC309" i="1"/>
  <c r="Z309" i="1"/>
  <c r="AA306" i="1"/>
  <c r="AB306" i="1"/>
  <c r="AC306" i="1"/>
  <c r="Z306" i="1"/>
  <c r="AG266" i="1"/>
  <c r="AC266" i="1"/>
  <c r="AF150" i="1" l="1"/>
  <c r="AD264" i="1"/>
  <c r="AE465" i="1"/>
  <c r="AF192" i="1"/>
  <c r="AF465" i="1"/>
  <c r="AF411" i="1"/>
  <c r="AE150" i="1"/>
  <c r="AE192" i="1"/>
  <c r="AD401" i="1"/>
  <c r="AE401" i="1" s="1"/>
  <c r="AD306" i="1"/>
  <c r="AE306" i="1" s="1"/>
  <c r="AD351" i="1"/>
  <c r="AD266" i="1"/>
  <c r="AD309" i="1"/>
  <c r="AE309" i="1" s="1"/>
  <c r="AD350" i="1"/>
  <c r="AG401" i="1" l="1"/>
  <c r="AE404" i="1"/>
  <c r="AE411" i="1" s="1"/>
  <c r="AG214" i="1"/>
  <c r="AG212" i="1"/>
  <c r="AG211" i="1"/>
  <c r="AG210" i="1"/>
  <c r="AG39" i="1"/>
  <c r="AG40" i="1" s="1"/>
  <c r="Y346" i="1"/>
  <c r="U343" i="1"/>
  <c r="V343" i="1"/>
  <c r="W343" i="1"/>
  <c r="X343" i="1"/>
  <c r="X342" i="1"/>
  <c r="W342" i="1"/>
  <c r="V342" i="1"/>
  <c r="U342" i="1"/>
  <c r="Y341" i="1"/>
  <c r="V340" i="1"/>
  <c r="W340" i="1"/>
  <c r="X340" i="1"/>
  <c r="U340" i="1"/>
  <c r="V339" i="1"/>
  <c r="W339" i="1"/>
  <c r="X339" i="1"/>
  <c r="U339" i="1"/>
  <c r="V338" i="1"/>
  <c r="W338" i="1"/>
  <c r="X338" i="1"/>
  <c r="U338" i="1"/>
  <c r="AE347" i="1"/>
  <c r="AF347" i="1"/>
  <c r="Y335" i="1"/>
  <c r="V332" i="1"/>
  <c r="W332" i="1"/>
  <c r="X332" i="1"/>
  <c r="U332" i="1"/>
  <c r="V331" i="1"/>
  <c r="W331" i="1"/>
  <c r="V328" i="1"/>
  <c r="U328" i="1"/>
  <c r="AE336" i="1"/>
  <c r="AF336" i="1"/>
  <c r="Y314" i="1"/>
  <c r="V313" i="1"/>
  <c r="W313" i="1"/>
  <c r="X313" i="1"/>
  <c r="U313" i="1"/>
  <c r="V312" i="1"/>
  <c r="W312" i="1"/>
  <c r="X312" i="1"/>
  <c r="U312" i="1"/>
  <c r="AE316" i="1"/>
  <c r="AF316" i="1"/>
  <c r="V296" i="1"/>
  <c r="W296" i="1"/>
  <c r="X296" i="1"/>
  <c r="U296" i="1"/>
  <c r="V297" i="1"/>
  <c r="W297" i="1"/>
  <c r="X297" i="1"/>
  <c r="U297" i="1"/>
  <c r="Y299" i="1"/>
  <c r="V300" i="1"/>
  <c r="W300" i="1"/>
  <c r="X300" i="1"/>
  <c r="U300" i="1"/>
  <c r="Y302" i="1"/>
  <c r="V303" i="1"/>
  <c r="W303" i="1"/>
  <c r="X303" i="1"/>
  <c r="U303" i="1"/>
  <c r="V304" i="1"/>
  <c r="W304" i="1"/>
  <c r="X304" i="1"/>
  <c r="U304" i="1"/>
  <c r="AE295" i="1"/>
  <c r="AF295" i="1"/>
  <c r="Y326" i="1"/>
  <c r="V325" i="1"/>
  <c r="W325" i="1"/>
  <c r="X325" i="1"/>
  <c r="U325" i="1"/>
  <c r="Y321" i="1"/>
  <c r="V320" i="1"/>
  <c r="W320" i="1"/>
  <c r="X320" i="1"/>
  <c r="U320" i="1"/>
  <c r="Y318" i="1"/>
  <c r="V319" i="1"/>
  <c r="W319" i="1"/>
  <c r="X319" i="1"/>
  <c r="U319" i="1"/>
  <c r="AE284" i="1"/>
  <c r="AF284" i="1"/>
  <c r="Y277" i="1"/>
  <c r="Y262" i="1"/>
  <c r="Y260" i="1"/>
  <c r="Y294" i="1"/>
  <c r="V293" i="1"/>
  <c r="W293" i="1"/>
  <c r="X293" i="1"/>
  <c r="U293" i="1"/>
  <c r="Y292" i="1"/>
  <c r="Y291" i="1"/>
  <c r="V290" i="1"/>
  <c r="W290" i="1"/>
  <c r="X290" i="1"/>
  <c r="U290" i="1"/>
  <c r="Y289" i="1"/>
  <c r="V287" i="1"/>
  <c r="W287" i="1"/>
  <c r="X287" i="1"/>
  <c r="U287" i="1"/>
  <c r="Y286" i="1"/>
  <c r="Y285" i="1"/>
  <c r="Y283" i="1"/>
  <c r="V282" i="1"/>
  <c r="W282" i="1"/>
  <c r="X282" i="1"/>
  <c r="U282" i="1"/>
  <c r="W266" i="1"/>
  <c r="X266" i="1"/>
  <c r="V266" i="1"/>
  <c r="Y259" i="1"/>
  <c r="U258" i="1"/>
  <c r="V258" i="1"/>
  <c r="W258" i="1"/>
  <c r="X258" i="1"/>
  <c r="V257" i="1"/>
  <c r="W257" i="1"/>
  <c r="X257" i="1"/>
  <c r="U257" i="1"/>
  <c r="Y256" i="1"/>
  <c r="AG220" i="1" l="1"/>
  <c r="Y343" i="1"/>
  <c r="AE348" i="1"/>
  <c r="AE481" i="1" s="1"/>
  <c r="Y340" i="1"/>
  <c r="Y338" i="1"/>
  <c r="Y339" i="1"/>
  <c r="AF348" i="1"/>
  <c r="AF481" i="1" s="1"/>
  <c r="Y342" i="1"/>
  <c r="Y328" i="1"/>
  <c r="Y332" i="1"/>
  <c r="Y331" i="1"/>
  <c r="Y333" i="1"/>
  <c r="Y313" i="1"/>
  <c r="Y312" i="1"/>
  <c r="Y325" i="1"/>
  <c r="Y297" i="1"/>
  <c r="Y319" i="1"/>
  <c r="Y303" i="1"/>
  <c r="Y304" i="1"/>
  <c r="Y300" i="1"/>
  <c r="Y296" i="1"/>
  <c r="Y320" i="1"/>
  <c r="Y290" i="1"/>
  <c r="Y287" i="1"/>
  <c r="Y282" i="1"/>
  <c r="Y293" i="1"/>
  <c r="Y258" i="1"/>
  <c r="Y266" i="1"/>
  <c r="Y257" i="1"/>
  <c r="Y89" i="1" l="1"/>
  <c r="Y88" i="1"/>
  <c r="Y87" i="1"/>
  <c r="Y86" i="1"/>
  <c r="Y399" i="1" l="1"/>
  <c r="Y393" i="1"/>
  <c r="AG479" i="1"/>
  <c r="AG464" i="1"/>
  <c r="Y458" i="1"/>
  <c r="Y449" i="1"/>
  <c r="AG447" i="1"/>
  <c r="Y447" i="1"/>
  <c r="AG446" i="1"/>
  <c r="Z446" i="1"/>
  <c r="AD446" i="1" s="1"/>
  <c r="Y446" i="1"/>
  <c r="Y443" i="1"/>
  <c r="Y442" i="1"/>
  <c r="Y441" i="1"/>
  <c r="Y440" i="1"/>
  <c r="Y439" i="1"/>
  <c r="Y438" i="1"/>
  <c r="Y437" i="1"/>
  <c r="AG436" i="1"/>
  <c r="Y432" i="1"/>
  <c r="Y427" i="1"/>
  <c r="Y425" i="1"/>
  <c r="Y424" i="1"/>
  <c r="Y418" i="1"/>
  <c r="Y415" i="1"/>
  <c r="AG404" i="1"/>
  <c r="Y401" i="1"/>
  <c r="X400" i="1"/>
  <c r="W400" i="1"/>
  <c r="V400" i="1"/>
  <c r="U400" i="1"/>
  <c r="X398" i="1"/>
  <c r="W398" i="1"/>
  <c r="V398" i="1"/>
  <c r="U398" i="1"/>
  <c r="Y395" i="1"/>
  <c r="AG385" i="1"/>
  <c r="AG376" i="1"/>
  <c r="AG347" i="1"/>
  <c r="AG327" i="1"/>
  <c r="AG316" i="1"/>
  <c r="AG305" i="1"/>
  <c r="AG295" i="1"/>
  <c r="AG254" i="1"/>
  <c r="Y244" i="1"/>
  <c r="Y243" i="1"/>
  <c r="AG239" i="1"/>
  <c r="AG246" i="1" s="1"/>
  <c r="Y228" i="1"/>
  <c r="Y227" i="1"/>
  <c r="AG191" i="1"/>
  <c r="AG184" i="1"/>
  <c r="Y183" i="1"/>
  <c r="Y182" i="1"/>
  <c r="Y181" i="1"/>
  <c r="AG180" i="1"/>
  <c r="AG172" i="1"/>
  <c r="AG149" i="1"/>
  <c r="AG140" i="1"/>
  <c r="AG84" i="1"/>
  <c r="AG73" i="1"/>
  <c r="Y72" i="1"/>
  <c r="Y71" i="1"/>
  <c r="Y70" i="1"/>
  <c r="Y69" i="1"/>
  <c r="AG67" i="1"/>
  <c r="AG53" i="1"/>
  <c r="AG49" i="1"/>
  <c r="AG23" i="1"/>
  <c r="AG150" i="1" l="1"/>
  <c r="AD447" i="1"/>
  <c r="AG263" i="1"/>
  <c r="AG284" i="1"/>
  <c r="AG411" i="1"/>
  <c r="Y400" i="1"/>
  <c r="AG336" i="1"/>
  <c r="AG448" i="1"/>
  <c r="AG465" i="1" s="1"/>
  <c r="Y398" i="1"/>
  <c r="AG192" i="1"/>
  <c r="AG348" i="1" l="1"/>
  <c r="AG481" i="1" s="1"/>
</calcChain>
</file>

<file path=xl/sharedStrings.xml><?xml version="1.0" encoding="utf-8"?>
<sst xmlns="http://schemas.openxmlformats.org/spreadsheetml/2006/main" count="8768" uniqueCount="2311">
  <si>
    <t>GOBIERNO AUTÓNOMO DESCENTRALIZADO MUNICIPAL DEL CANTÓN PUERTO LÓPEZ</t>
  </si>
  <si>
    <t>PLAN OPERATIVO ANUAL (POA)</t>
  </si>
  <si>
    <t xml:space="preserve">        EJERCICIO FISCAL 2025</t>
  </si>
  <si>
    <t>VISIÓN:</t>
  </si>
  <si>
    <t xml:space="preserve">Contribuir al bienestar de la sociedad del cantón Puerto López a través de la dotación de obras y servicios públicos, de desarrollo humano, 
social y ambiental, para promover el desarrollo integral sostenible de una manera participativa e igualitaria. </t>
  </si>
  <si>
    <t>MISIÓN:</t>
  </si>
  <si>
    <t xml:space="preserve">Para el año 2027 el Cantón Puerto López será un referente de desarrollo basado en una economía equitativa, en la que se busquen sistemas de producción eficientes en las áreas turística, ecológica, natural, cultural, pesquera, comercial y agrícola. Contará con un sistema que garantice la participación ciudadana en todas sus instancias en un ambiente de total respeto a los derechos humanos y a la naturaleza; con una sociedad incluyente desarrollándose en un ambiente sano y seguro que brinde oportunidades a todos los sectores, dando prioridad a los grupos que necesitan mayor atención;
 promoverá un convivir adecuado con el ambiente haciendo uso de los recursos en una forma sostenible y responsable, especialmente en la conservación de las fuentes de agua. Los asentamientos humanos se den en territorios seguros y cuenten con infraestructura, servicios básicos y sociales de calidad: y, con un tejido vial permita una adecuada circulación que complemente el aparato productivo.  </t>
  </si>
  <si>
    <t>PLAN DE DESARROLLO Y ORDENAMIENTO TERRITORIAL (PDOT) 2023-2027 :</t>
  </si>
  <si>
    <t>OBJETIVOS DE DESARROLLO SOSTENIBLE (ODS) :</t>
  </si>
  <si>
    <t>https://www.un.org/sustainabledevelopment/es/poverty/</t>
  </si>
  <si>
    <t>PLAN NACIONAL DE DESARROLLO:</t>
  </si>
  <si>
    <t>https://drive.google.com/file/d/1xuruHrOPzX186zNCVeLbMEAJyDkbHt7c/view?usp=sharing</t>
  </si>
  <si>
    <t>PLAN DE TRABAJO ALCALDESA :</t>
  </si>
  <si>
    <t>https://drive.google.com/file/d/1G2PDsEgoIgzDRRUkCQTkxu3vnM3SrWY_/view?usp=sharing</t>
  </si>
  <si>
    <t>CÓDIGO CPC:</t>
  </si>
  <si>
    <t>https://app.powerbi.com/view?r=eyJrIjoiYjRlZjg5YzItOWM4Ni00MGNkLWI1OGYtZDA4MDAxNGYyNDQyIiwidCI6ImQ2NDk2NzM4LWY5MTItNGExZS04NDE1LTQwY2E2ZjRhOTRlZCJ9</t>
  </si>
  <si>
    <t>ALINEACIÓN</t>
  </si>
  <si>
    <t>PLANIFICACIÓN</t>
  </si>
  <si>
    <t xml:space="preserve">OBJETIVO ODS </t>
  </si>
  <si>
    <t xml:space="preserve">                                                      OBJETIVO PND                                                      
</t>
  </si>
  <si>
    <t>OBJETIVOS ESTRATEGICOS (PDOT)</t>
  </si>
  <si>
    <t>COMPONENTES Y/O SISTEMAS</t>
  </si>
  <si>
    <t>UNIDAD ADMINISTRATIVA</t>
  </si>
  <si>
    <t>Nº</t>
  </si>
  <si>
    <t>NOMBRE DE PROYECTOS/ACTIVIDADES</t>
  </si>
  <si>
    <t>SUBACTIVIDAD / DETALLES DEL PROYECTO O ACTIVIDAD</t>
  </si>
  <si>
    <t xml:space="preserve">META </t>
  </si>
  <si>
    <t xml:space="preserve">INDICADOR DE GESTIÓN </t>
  </si>
  <si>
    <t>BENEFICIARIO</t>
  </si>
  <si>
    <t>TIPO DE CONTRATACIÓN / ADQUISICIÓN</t>
  </si>
  <si>
    <t>CÓDIGO CPC</t>
  </si>
  <si>
    <t>MODALIAD DE EJECUCION</t>
  </si>
  <si>
    <t>NUEVO/ARRASTRE</t>
  </si>
  <si>
    <t>DURACION DE PROYECTO/ACTIVIDAD</t>
  </si>
  <si>
    <t>PROGRAMACION FÍSICA DE LA META</t>
  </si>
  <si>
    <t>CRONOGRAMA DE EJECUCIÓN PRESUPUESTARIA</t>
  </si>
  <si>
    <t>FUENTE DE FINANCIAMIENTO</t>
  </si>
  <si>
    <t>PARTIDA PRESUPUSTARIA</t>
  </si>
  <si>
    <t>TIPO DE GASTO</t>
  </si>
  <si>
    <t>RESPONSABLE</t>
  </si>
  <si>
    <t>PARROQUIA</t>
  </si>
  <si>
    <t>COMUNIDAD</t>
  </si>
  <si>
    <t>RECINTO/BARRIO/SECTOR</t>
  </si>
  <si>
    <t>NÚMERO</t>
  </si>
  <si>
    <t>NOMBRE</t>
  </si>
  <si>
    <t>FECHA INICIO</t>
  </si>
  <si>
    <t>FECHA FIN</t>
  </si>
  <si>
    <t>I</t>
  </si>
  <si>
    <t>II</t>
  </si>
  <si>
    <t>III</t>
  </si>
  <si>
    <t>IV</t>
  </si>
  <si>
    <t>TOTAL</t>
  </si>
  <si>
    <t>GADMCPL</t>
  </si>
  <si>
    <t>CONTRAPARTE</t>
  </si>
  <si>
    <t>PRESUPUESTO TOTAL SIN IVA</t>
  </si>
  <si>
    <t xml:space="preserve">CONSEJO CANTONAL DE PROTECCION DE DERECHOS </t>
  </si>
  <si>
    <t xml:space="preserve">3. Garantizar una vida sana y promover el bienestar de todos a todas las edades </t>
  </si>
  <si>
    <t>3. Garantizar la seguridad integral, la paz ciudadana y transformar el sistema de justicia respetando los derechos humanos.</t>
  </si>
  <si>
    <t>Promover un clima escolar basado en la convivencia pacífica y el ejercicio de los valores ciudadanos en el marco de los Derechos Humanos y de una cultura de paz.</t>
  </si>
  <si>
    <t>3. Socio - Cultural</t>
  </si>
  <si>
    <t>1A</t>
  </si>
  <si>
    <t xml:space="preserve">Efectuar un plan de capacitación en prevención de violencia, el cual sera  ejecutado dentro de las Unidades Educativas del Cantón Puerto López. </t>
  </si>
  <si>
    <t xml:space="preserve">Realizar un cronograma de talleres de capacitación, los cuales seran evacuados  de manera progresiva, realizaremos dos talleres mensuales en las Unidades Educativas del cantón siguiendo una planificación programada para el efecto.  </t>
  </si>
  <si>
    <t>Cumplir con un total de 24 talleres en el perido 2025.</t>
  </si>
  <si>
    <t xml:space="preserve">N° de talleres, informes de talleres efectuados </t>
  </si>
  <si>
    <t>Puerto López</t>
  </si>
  <si>
    <t>N/A</t>
  </si>
  <si>
    <t xml:space="preserve">Todo el Cantón capacitando a un numero 960 niñas, niños y adolescentes </t>
  </si>
  <si>
    <t>Servicio</t>
  </si>
  <si>
    <t>Directa</t>
  </si>
  <si>
    <t>Nuevo</t>
  </si>
  <si>
    <t>Corriente</t>
  </si>
  <si>
    <t xml:space="preserve">Ab. César Pincay Santana </t>
  </si>
  <si>
    <t xml:space="preserve">5. Lograr la igualdad de género y empoderar a todas las mujeres y las niñas </t>
  </si>
  <si>
    <r>
      <rPr>
        <sz val="11"/>
        <color theme="1"/>
        <rFont val="Calibri"/>
        <family val="2"/>
      </rPr>
      <t>Reducir la prevalencia y severidad de los daños a la salud causados por la violencia contra las mujeres</t>
    </r>
    <r>
      <rPr>
        <sz val="12"/>
        <color rgb="FF474747"/>
        <rFont val="Arial"/>
        <family val="2"/>
      </rPr>
      <t>, con particular énfasis entre aquéllas que se encuentran en situación de mayor riesgo o vulnerabilidad.</t>
    </r>
  </si>
  <si>
    <t>2A</t>
  </si>
  <si>
    <t xml:space="preserve">Efectuar un plan de capacitación en prevención de volencia contra la mujer, núcleo familiar y otras problematicas sociales ,  a ejecutarse  en barrios, ciudadelas comunas y recintos del cantón Puerto López </t>
  </si>
  <si>
    <t xml:space="preserve">EL plan de capacitación programado sera ejecutado entre los meses de enero a diciembre del periodo 2025. se entregara material de difusion en atención a los derechos de grupos de atención prioritaria. se cumplira con un taller cada mes en difusión y prevención de violencia contra la mujer, los cuales se efectuaran en los diferentes barrios ciudadelas, cumunas y recintos del cantón Puerto López. </t>
  </si>
  <si>
    <t>Cumplir con un total de 12 talleres en el perido 2025.</t>
  </si>
  <si>
    <t>Todo el Csntón 250000 habitantes</t>
  </si>
  <si>
    <t xml:space="preserve">16. Promover sociedades pacíficas e inclusivas para el desarrollo sostenible, facilitar el acceso  a la justicia para todos y construir a todos los niveles instituciones eficaces e inclusivas que rindan cuentas </t>
  </si>
  <si>
    <t>9. Propender la construcción de un Estado eficiente, transparente orientado al bienestar social.</t>
  </si>
  <si>
    <t>Ser un organismo que garantice los derechos de  las ciudadanas y ciudadanos con un enfoque de inclusión y equidad social, cumpliendo las funciones de formulación, transversalización, observancia, seguimiento y evaluación de la política pública en su territorialidad.</t>
  </si>
  <si>
    <t>3A</t>
  </si>
  <si>
    <t xml:space="preserve">Realizar reuniones con degados de la soiedad del CCPD, por los diferetes grupos de atención Prioritaria y delelgados del estado que integran el Consejo Cantonal de Potección de Derechos. </t>
  </si>
  <si>
    <t>Convocar a una sesion  de Consejo cada tres meses a  los delegados de la sociedad civil y del estado, en estas sesiones se adoptaran resoluciones para promover acciones que contribuiran a mejorar la calidad de atención que brindan las entidades de atención que prestan servicios a grupos vulnerables. de conformidad a lo establecido en la Ordenanza de funcionamiento del Sistema Cantonal de Proteccion de Derechos se debera atender a pago de dietas por sesiones a los delegados del CCPD por la sociedad civil.</t>
  </si>
  <si>
    <t>Efectuar 4 sesiones de Consejo de Derechos en el perido 2025</t>
  </si>
  <si>
    <t>N° de sesiones de consejo realizadas, Informe de reuniones de Consejo de Derechos.</t>
  </si>
  <si>
    <t xml:space="preserve">Todo el Cantón Puerto López  </t>
  </si>
  <si>
    <t xml:space="preserve">4. Garantizar una educación inclusiva y equitativa de calidad y promover oportunidades  de aprendizaje </t>
  </si>
  <si>
    <t>brindar prevención, inclusión y protección prioritaria a niñas, niños, adolescentes, personas adultas mayores, personas con discapacidad, mujeres victimas de violencia, tomar decisiones, tendientes a garantizar derechos, llegar a acuerdos y realizar incidencias para atender a la solución de situaciones que vulneran derechos de los grupos de atención prioritaria.</t>
  </si>
  <si>
    <t>4A</t>
  </si>
  <si>
    <t xml:space="preserve">Convocar a una reunión bimensual, a las entidades que forman parte del sistema cantonal de protección de derechos del cantón Puerto López. </t>
  </si>
  <si>
    <t>Realizar mesas técnicas de trabajo con el MIES, Distrito de Salud, Educación, UPC, Organizaciones sociales que trabajan con grupos de atención prioritaria, DINAPEN, DEVIF, Secretaría de Derechos Humanos, en articulación con estos organismos adoptaremos acciones que serán desplegadas en atención   a garantizar derechos de los grupos de atención prioritaria, y contribuir a una mejor calidad de vida.</t>
  </si>
  <si>
    <t>Cumplir con 6 reauniones de articualción de trabajo para el periodo 2025</t>
  </si>
  <si>
    <t xml:space="preserve">N° reuniones efecuadas </t>
  </si>
  <si>
    <t xml:space="preserve">11. Lograr que las ciudades y los asentamientos humanos sean inclusivos, seguros, resilientes  y sostenibles </t>
  </si>
  <si>
    <t>1. Mejorar las condiciones de vida de la población de forma integral, promoviendo el acceso equitativo a salud, vivienda y bienestar social.</t>
  </si>
  <si>
    <t>Aportar a nuevas perspectivas vinculadas a las políticas relacionadas a la atención y garantía de derechos de los grupos de atención prioritaria.</t>
  </si>
  <si>
    <t>5A</t>
  </si>
  <si>
    <t xml:space="preserve">Conformar Consejos Consultivos de Grupos de atencion prioritaria </t>
  </si>
  <si>
    <t>Conformar consejos consultivos  de Mujeres, Niños, adolescentes, jovenes y grupos LGBTI y presentar proyectos de reformas de ordenanzas de funcionamiento del Sistema Cantonal de Protección de Derechos y su Regalmento de Aplicación.</t>
  </si>
  <si>
    <t xml:space="preserve">Conformar 5 consejos consultivos, cuyos organismo seran importantes para cumplimiento de las acciones que despliega el CCPD. Y 2 propuestas de reformas de Ordenanza para garantizar derechos de los grupos de atención prioritaria. </t>
  </si>
  <si>
    <t xml:space="preserve">N° de consejos consultivos conformados </t>
  </si>
  <si>
    <t xml:space="preserve">Todo el canton Puerto Lopez </t>
  </si>
  <si>
    <t>Atender a usuarios responder a sus necesidades  de forma rápida y efectiva, resolver problemas con empatía y cuidado, entender las necesidades, fomentar las relaciones y mejorar la credibilidad sobre los servicios que prestar la institución.</t>
  </si>
  <si>
    <t>6A</t>
  </si>
  <si>
    <t>Atención diaria a usuarios que acuden a la oficina de la secretaria del Consejo de Derechos por diferentes Causas.</t>
  </si>
  <si>
    <t>Atender y dar solución a las situaciones que afectan a los grupos de atención prioritaria, atender a garantizar acciones en atencion a fechas conmemorativas de grupos priotarios, día Internacional de la Mujer, Día de la no violencia contra la mujer, día del adulto mayor, día de las personas con discapacidad, etc.</t>
  </si>
  <si>
    <t xml:space="preserve">Atender a 300 usuarios y dar solucion a sus dificultades. </t>
  </si>
  <si>
    <t xml:space="preserve">N° de usuarios atendidos, N°eventos cordinados  </t>
  </si>
  <si>
    <t xml:space="preserve">Todo el Cantón Puerto López </t>
  </si>
  <si>
    <t> Desarrollar estrategias de promoción y prevención que mejoren la calidad de vida de los grupos de atención prioritaria.</t>
  </si>
  <si>
    <t>7a</t>
  </si>
  <si>
    <t xml:space="preserve"> Presentar propuestas de ordenanzas para garantizar derechos de grupos de atención prioritaria </t>
  </si>
  <si>
    <t xml:space="preserve">Presentar 2 propuestas de Ordenanzas 1. Garantizar Derechos de Personas con Discapacidad 2. Reglamento de Funcionamiento del Sistema Cantonal de Protección de Derechos del Cantón Puerto López.
</t>
  </si>
  <si>
    <t>Lograr  que los dos proyectos de ordenanzas presentadas ante la comisión legislativa del GAD Municipal sean debatidos, y aprobadas.</t>
  </si>
  <si>
    <t>N° de Ordenanzas aprobadas.</t>
  </si>
  <si>
    <t>1P</t>
  </si>
  <si>
    <t>TOTAL CONSEJO DE PROTECCION DE DERECHO</t>
  </si>
  <si>
    <t xml:space="preserve">JUNTA CANTONAL DE PROTECCION DE DERECHOS </t>
  </si>
  <si>
    <t>Garantizar la atención a grupos prioritarios a través de los servicios de la Junta Cantonal de Protección de Derechos.</t>
  </si>
  <si>
    <t>JUNTA CANTONAL DE PROTECCION DE DERECHO</t>
  </si>
  <si>
    <t>Servicio de atención al usuario</t>
  </si>
  <si>
    <t xml:space="preserve">Atención y asesoramiento legal de las medidas de protección que otorga la junta cantonal. </t>
  </si>
  <si>
    <t>Atender y asesorar a 360 personas durante el año 2025</t>
  </si>
  <si>
    <t>Número de personas atendidas.</t>
  </si>
  <si>
    <t>General</t>
  </si>
  <si>
    <t>Ab. Annahí Hoppe Menéndez, Sr. Eris Gómez Ávila y Sra. Genésis Espinoza</t>
  </si>
  <si>
    <t>Receptar y tramitar denuncias por vulneración de los derechos a los niños, niñas y adolescentes, mujeres víctimas de violencia y personas adultas mayores.</t>
  </si>
  <si>
    <t xml:space="preserve">Receptar 36 denuncias durante el año 2025  </t>
  </si>
  <si>
    <t>Número de denuncias receptadas.</t>
  </si>
  <si>
    <t>36</t>
  </si>
  <si>
    <t>Jornadas itinerantes para la concientización y erradicación de la violecia de género y atención de denuncias contra la vulneración de derechos de los niños, niñas y adolescentes, mujeres victimas de violencia y personas adultas mayores</t>
  </si>
  <si>
    <t xml:space="preserve">Difundir el servicio que brinda la Junta Cantonal de Proteccion de Derechos a traves de la Juntas Itinerante, en las Parroquias Machalilla y Salango del cantón Puerto López </t>
  </si>
  <si>
    <t>Atender  aproximadamente a unas 20 personas.</t>
  </si>
  <si>
    <t>Número de personas conscientizadas y atendidas.</t>
  </si>
  <si>
    <t>Salango</t>
  </si>
  <si>
    <t xml:space="preserve">10 personas atendidas en Salango </t>
  </si>
  <si>
    <t>Machalilla</t>
  </si>
  <si>
    <t xml:space="preserve">10 personas atendidas en Machalilla </t>
  </si>
  <si>
    <t>Asistencia Social y Psicológica</t>
  </si>
  <si>
    <t xml:space="preserve">Visitar e intervenir con el quipo técnico de la Secretaria de Derechos Humanos los distintos casos con niños, niñas y adolescentes.  </t>
  </si>
  <si>
    <t>Realizar 48 visitas e intervenciones con la Trabajadora Social y Psicologa.</t>
  </si>
  <si>
    <t>Número de visitas y seguimientos.</t>
  </si>
  <si>
    <t>Géneral</t>
  </si>
  <si>
    <r>
      <rPr>
        <sz val="11"/>
        <color rgb="FF000000"/>
        <rFont val="docs-Calibri"/>
      </rPr>
      <t>Garantizar la atención a grupos prioritarios a través de los servicios de la Junta Cantonal de Protección de Derechos.</t>
    </r>
  </si>
  <si>
    <r>
      <rPr>
        <sz val="11"/>
        <color rgb="FF000000"/>
        <rFont val="docs-Calibri"/>
      </rPr>
      <t>Generar y difundir contenidos informativos enfocados a cambiar patrones socio, culturales y erradicar estereotipos de género que promueven la violencia contra las mujeres en toda su diversidad.</t>
    </r>
  </si>
  <si>
    <t>Encuentro estudiantil con alumnos del bachillerato de las Instituciones Educativas de la Parroquia Salango  en conmemoración al 2 Octubre Dia de la No Violencia.</t>
  </si>
  <si>
    <t>Capacitar a 100 estudiantes de la Institucion Educativa fiscal "Dos de Agosto" por nivel de bachillerato.</t>
  </si>
  <si>
    <t>Numero de estudiantes capacitados.</t>
  </si>
  <si>
    <t xml:space="preserve">100 estudiantes capacitados </t>
  </si>
  <si>
    <r>
      <rPr>
        <sz val="11"/>
        <color rgb="FF000000"/>
        <rFont val="docs-Calibri"/>
      </rPr>
      <t>Garantizar la atención a grupos prioritarios a través de los servicios de la Junta Cantonal de Protección de Derechos.</t>
    </r>
  </si>
  <si>
    <r>
      <rPr>
        <sz val="11"/>
        <color rgb="FF000000"/>
        <rFont val="docs-Calibri"/>
      </rPr>
      <t>Generar y difundir contenidos informativos enfocados a cambiar patrones socio, culturales y erradicar estereotipos de género que promueven la violencia contra las mujeres en toda su diversidad.</t>
    </r>
  </si>
  <si>
    <t>Marcha de concientización con los grupos y movimientos de mujeres y demas, en conmemoración al 25 de Noviembre Dia Internacional de la Eliminación de la Violencia contra la Mujer.</t>
  </si>
  <si>
    <t>Realizar 1 marcha con instituciones públicas, movimientos feministas, entre otros, en la cabecera cantonal de Puerto López</t>
  </si>
  <si>
    <t>Número de personas y mujeres activistas.</t>
  </si>
  <si>
    <t xml:space="preserve">Con el acompañamiento de 80 personas </t>
  </si>
  <si>
    <t xml:space="preserve">Gestion </t>
  </si>
  <si>
    <t>Inversíon</t>
  </si>
  <si>
    <t>Impulsar capacitaciones dirigidas a grupos de atención prioritaria del Cantón</t>
  </si>
  <si>
    <t>7A</t>
  </si>
  <si>
    <t xml:space="preserve">Encuentro estudiantil por el Dia Internacional de la Juventud 12 de agosto </t>
  </si>
  <si>
    <t xml:space="preserve">Talleres de concientización y prevención del embarazo adolescente y del no consumo de drogas,dirigido a estudiantes del bachillerato de las Instituciones Educativas de la cabecera Cantonal </t>
  </si>
  <si>
    <t>Realizar 3 talleres  a 3 Instituciones educativas particulares de la cabecera cantonal de Puerto López</t>
  </si>
  <si>
    <t xml:space="preserve">Número de talleres e Institución educativa capacitadas. </t>
  </si>
  <si>
    <t>3 talleres de capacitación dictados.</t>
  </si>
  <si>
    <r>
      <rPr>
        <sz val="11"/>
        <color rgb="FF000000"/>
        <rFont val="docs-Calibri"/>
      </rPr>
      <t>Impulsar capacitaciones dirigidas a grupos de atención prioritaria del Cantón</t>
    </r>
  </si>
  <si>
    <t>8A</t>
  </si>
  <si>
    <t>Cronograma de capacitación a los miembros de la Junta Cantonal de Protección de Derechos del Cantón Puerto López</t>
  </si>
  <si>
    <t xml:space="preserve">Talleres, seminarios, cursos, capacitaciones y foros virtuales que permitan fortalecer la garantía y protección de los derechos a los grupos de atención prioritaria. </t>
  </si>
  <si>
    <t xml:space="preserve">Asistir y cumplir con 4 capacitaciones por los  miembros de Junta. </t>
  </si>
  <si>
    <t>Número de  talleres, seminarios, cursos, capacitaciones y foros virtuales.</t>
  </si>
  <si>
    <t>9A</t>
  </si>
  <si>
    <t xml:space="preserve">Atribuciones de los Miembros de la Junta Cantonal de Protección de Derechos de Puerto López </t>
  </si>
  <si>
    <t xml:space="preserve">Elaboración de oficios a Fiscalia, UPC, Unidad Judicial, Ministerio de la Mujer y Derechos Humanos (Equipo Técnico), MOMUCANJI, MIES, Defensoria del Pueblo, Cuerpo Bombero, Centro de Salud, Instituciones Educativas, entre otros. </t>
  </si>
  <si>
    <t>Realizar 144 oficios, durante el año 2025</t>
  </si>
  <si>
    <t xml:space="preserve">Número de oficios </t>
  </si>
  <si>
    <t>Sr. Eris Gomez Avila</t>
  </si>
  <si>
    <r>
      <rPr>
        <sz val="11"/>
        <color rgb="FF000000"/>
        <rFont val="docs-Calibri"/>
      </rPr>
      <t>Garantizar la atención a grupos prioritarios a través de los servicios de la Junta Cantonal de Protección de Derechos.</t>
    </r>
  </si>
  <si>
    <t>10A</t>
  </si>
  <si>
    <r>
      <rPr>
        <sz val="11"/>
        <color rgb="FF000000"/>
        <rFont val="docs-Calibri"/>
      </rPr>
      <t>Atribuciones de los Miembros de la Junta Cantonal de Protección de Derechos de Puerto López</t>
    </r>
  </si>
  <si>
    <t>Elaboración de providencias administrativas</t>
  </si>
  <si>
    <t>Elaborar 36 providencias administrativas, durante el año 2025</t>
  </si>
  <si>
    <t xml:space="preserve">Número de providencias administrativas </t>
  </si>
  <si>
    <t>Ab. Annahí Hoppe Menéndez</t>
  </si>
  <si>
    <r>
      <rPr>
        <sz val="11"/>
        <color rgb="FF000000"/>
        <rFont val="docs-Calibri"/>
      </rPr>
      <t>Garantizar la atención a grupos prioritarios a través de los servicios de la Junta Cantonal de Protección de Derechos.</t>
    </r>
  </si>
  <si>
    <t>11A</t>
  </si>
  <si>
    <r>
      <rPr>
        <sz val="11"/>
        <color rgb="FF000000"/>
        <rFont val="docs-Calibri"/>
      </rPr>
      <t>Atribuciones de los Miembros de la Junta Cantonal de Protección de Derechos de Puerto López</t>
    </r>
  </si>
  <si>
    <t xml:space="preserve">Audiencias de constestación </t>
  </si>
  <si>
    <t xml:space="preserve">Realizar 12 audiencias de contestación, durante el año 2025 </t>
  </si>
  <si>
    <t xml:space="preserve">Numero de audiencias </t>
  </si>
  <si>
    <t xml:space="preserve">Sra. Genesis Espinoza Pihuave </t>
  </si>
  <si>
    <r>
      <rPr>
        <sz val="11"/>
        <color rgb="FF000000"/>
        <rFont val="docs-Calibri"/>
      </rPr>
      <t>Garantizar la atención a grupos prioritarios a través de los servicios de la Junta Cantonal de Protección de Derechos.</t>
    </r>
  </si>
  <si>
    <t>12A</t>
  </si>
  <si>
    <r>
      <rPr>
        <sz val="11"/>
        <color rgb="FF000000"/>
        <rFont val="docs-Calibri"/>
      </rPr>
      <t>Atribuciones de los Miembros de la Junta Cantonal de Protección de Derechos de Puerto López</t>
    </r>
  </si>
  <si>
    <t xml:space="preserve">Otorgamiento de Medidias Administrativas Inmediatas de Protección de Derechos </t>
  </si>
  <si>
    <t xml:space="preserve">Otorgar 120 Medidas Administrativas Inmediatas de Protección de Derechos </t>
  </si>
  <si>
    <t xml:space="preserve">Número de medidas administrativas inmediatas de proteccion de derechos </t>
  </si>
  <si>
    <t xml:space="preserve">Sra. Génesis Espinoza Pihuave
Ab. Annahí Hoppe Menéndez
Sr. Eris Gómez Ávila
</t>
  </si>
  <si>
    <t>13A</t>
  </si>
  <si>
    <t>Seguimiento y vigilacia de las Medidas Administrativas Inmediatas de Protección que otorga la junta cantonal de Protección de Derechos del Cantón Puerto López</t>
  </si>
  <si>
    <t xml:space="preserve">Realizar 54 seguimientos y vigilancia de las Medidas Administrativas Inmediatas de Protección de Derechos previamente otorgadas  </t>
  </si>
  <si>
    <t xml:space="preserve">Número de seguimientos y vigilancia medidas administrativas inmediatas de protección de derechos </t>
  </si>
  <si>
    <t xml:space="preserve">Ab. Annahí Hoppe Menéndez,
Sr. Eris Gómez Ávila y Sra. Génesis Espinoza Pihuave
</t>
  </si>
  <si>
    <t>TOTAL JUNTA CANTONAL DE PROTECCION DE DERECHO</t>
  </si>
  <si>
    <t xml:space="preserve">SECRETARÍA GENERAL </t>
  </si>
  <si>
    <t xml:space="preserve">15. Proteger, restablecer y promover el uso sostenible de los ecosistemas terrestres, gestionar sosteniblemente los bosques, luchar contra la desertificación, detener e invertir la degradación de las tierras y detener la pérdida de biodiversidad </t>
  </si>
  <si>
    <t>Garantizar la integridad y la integración efectiva de plataformas digitales seguras para optimizar el acceso y difusión de la información pública.</t>
  </si>
  <si>
    <t>5. Político Institucional</t>
  </si>
  <si>
    <t>SECRETARÍA GENERAL</t>
  </si>
  <si>
    <t>Digitalizar del Archivo de Secretaría General y Alcaldía correspondiente al año 2025</t>
  </si>
  <si>
    <t xml:space="preserve">Elaborar oficio de Alcaldía, Secretaría General
Elaborar memorandos de Alcaldía, Secretaría General
</t>
  </si>
  <si>
    <t>Elaborar y digitalizar 1.480 oficios, memorándum, oficios circulares y órdenes de pago del Archivo de Secretaría General y Alcaldía correspondiente al año 2025</t>
  </si>
  <si>
    <t>Numero de oficios elaborados y digitalizados</t>
  </si>
  <si>
    <t>Puerto López 
25000</t>
  </si>
  <si>
    <t>Evelyn A
Ginger F</t>
  </si>
  <si>
    <t>4. Estimular el sistema económico y de finanzas públicas para dinamizar la inversión y las relaciones comerciales.</t>
  </si>
  <si>
    <t>Elaborar y Digitalizar Actas de las Sesiones Ordinarias y Extraordinarias de Concejo realizadas por el Órgano Legislativo correspondiente al año 2025</t>
  </si>
  <si>
    <t>Asistir en las sesiones de concejo, receptar información levantada y Clasificar las actas con base en el número de sesión de consejos realizadas</t>
  </si>
  <si>
    <t>Elaborar y Digitalizar 24 Actas de las Sesiones Ordinarias y Extraordinarias de Concejo realizadas por el Órgano Legislativo correspondiente al año 2025</t>
  </si>
  <si>
    <t>Número de actas realizadas y digitalizadas</t>
  </si>
  <si>
    <t>Puerto López 
25001</t>
  </si>
  <si>
    <t>María L</t>
  </si>
  <si>
    <t>7. Precautelar el uso responsable de los recursos naturales con un entorno ambientalmente sostenible</t>
  </si>
  <si>
    <t>3a</t>
  </si>
  <si>
    <t>Digitalizar las Ordenanzas Municipales aprobadas por el Concejo Municipal correspondientes al año 2025</t>
  </si>
  <si>
    <t>Realizar y digitalizar actas de sesión de concejo municipal</t>
  </si>
  <si>
    <t>Digitalizar 12 Ordenanzas Municipales correspondientes al año 2025</t>
  </si>
  <si>
    <t>Número de ordenanzas digitalizadas</t>
  </si>
  <si>
    <t>Puerto López 
25002</t>
  </si>
  <si>
    <t>4a</t>
  </si>
  <si>
    <t>Elaborar matriz de Recepción, registro y notificación a los documentos generados por las diferentes Unidades Administrativas del GAD. Municipal y Usuarios Externos correspondientes al año 2025</t>
  </si>
  <si>
    <t>Registro de Ingreso y despacho de documentación de la correspondencia al GAD</t>
  </si>
  <si>
    <t>Realizar 240 Matrices de Recepción, registro y notificación a los documentos generados por las diferentes Unidades Administrativas del GAD. Municipal y Usuarios Externos correspondiente al año 2025</t>
  </si>
  <si>
    <t>Número de matrices elaboradas</t>
  </si>
  <si>
    <t>Puerto López 
25003</t>
  </si>
  <si>
    <t>Evelyn A</t>
  </si>
  <si>
    <t>5a</t>
  </si>
  <si>
    <t>Clasificar y Digitalizar los diferentes Convenios de Cooperación Interinstitucional suscrito por el GAD Municipal hasta 2025</t>
  </si>
  <si>
    <t>Constatar los concvenios suscritos entre el GAD Municipal del cantón Puerto López y otras insticiones</t>
  </si>
  <si>
    <t>Clasificar y Digitalizar 12 Convenios de Cooperación Interinstitucional suscrito por el GAD Municipal hasta el 2025</t>
  </si>
  <si>
    <t>Nº de convenios registrados y digitalizados</t>
  </si>
  <si>
    <t>Puerto López 
25004</t>
  </si>
  <si>
    <t>Ginger F</t>
  </si>
  <si>
    <t>6a</t>
  </si>
  <si>
    <t>Planificacion anual del area</t>
  </si>
  <si>
    <t xml:space="preserve">Elaborar y coordinar cumplimiento del POA Y PAC
</t>
  </si>
  <si>
    <t>Elaborar 1 POA del área en el año 2025</t>
  </si>
  <si>
    <t>Número de POA apobado</t>
  </si>
  <si>
    <t>Puerto López 
25006</t>
  </si>
  <si>
    <t>EVELYN A.</t>
  </si>
  <si>
    <t xml:space="preserve">Convocatoria a sesiones de concejo MUNICIPAL o reuniones de trabajo con el correspondiente orden del día </t>
  </si>
  <si>
    <t>Verificar el orden del día programado según la sesión municipal de concejo convocada</t>
  </si>
  <si>
    <t>Convocar a 24 sesiones del consejo municipal</t>
  </si>
  <si>
    <t>Número de Convocatorias realizadas</t>
  </si>
  <si>
    <t>Puerto López 
25007</t>
  </si>
  <si>
    <t>Eckell F</t>
  </si>
  <si>
    <t>TOTAL SECRETARIA GENERAL</t>
  </si>
  <si>
    <t xml:space="preserve">8. Promover el crecimiento económico sostenido, inclusivo y sostenible, el empleo pleno  y productivo y el trabajo decente para todos </t>
  </si>
  <si>
    <t>Garantizar que los documentos de archivos de la Instiucion Municipal, se gestionen de manera eficiente y que estén disponibles cuando se necesiten.</t>
  </si>
  <si>
    <t>ARCHIVOS INSTITUCIONAL</t>
  </si>
  <si>
    <t>Ordenar la documentacion existente en el departamento</t>
  </si>
  <si>
    <t xml:space="preserve">Clasifiar y ordenar la ocumenacion por area según coresponda </t>
  </si>
  <si>
    <t>Clasifiar y ordenado 2800 documentos durante el año 2025</t>
  </si>
  <si>
    <t>Nº de documentos clasifiados</t>
  </si>
  <si>
    <t>Mateo Gonzalez Sanchez</t>
  </si>
  <si>
    <t>con el expurgo se determina los documenos util de arhivo y  se retira los que ya no tienen valor, respetando el principio de procedencia y orden original. La foliación permite conocer la cantidad de
folios útiles de un expediente, garantiza el
respeto al principio de orden original, la
integridad y seguridad de los documentos.</t>
  </si>
  <si>
    <t xml:space="preserve">Expurgar, clasificar, foliar y archivar  la documenacion del departamento </t>
  </si>
  <si>
    <t>Despues de Expurgar, clasificar y foliar  se archiva  por proceso o asunto</t>
  </si>
  <si>
    <t>Claificar  y foliar 2,500 documentos durante el año 2025</t>
  </si>
  <si>
    <t>escaniar los documentos del departamento, y digitalizarlos con la finalidad de mejorar la eficiencia y eficaz de los servicios, simplificación de trámites, preservación y consulta de los expediente.</t>
  </si>
  <si>
    <t>Escanear los documentos que han cumplido el proceso de clacificacion</t>
  </si>
  <si>
    <t>Escanear para salvaguarar la integridad de los documentos y guardarlos en un archivo digital para que su localizacion sea eficaz y eficiente.</t>
  </si>
  <si>
    <t>Escanear 2,500 documentos durante el año 2025</t>
  </si>
  <si>
    <t>TOTAL ARCHIVO INSTITUCIONAL</t>
  </si>
  <si>
    <t>ASESORIA INSTITUCIONAL</t>
  </si>
  <si>
    <t xml:space="preserve">12. Garantizar modalidades de consumo y producción sostenibles </t>
  </si>
  <si>
    <t>2. Impulsar las capacidades de la ciudadanía con educación equitativa e inclusiva de calidad y promoviendo espacios de intercambio cultural.</t>
  </si>
  <si>
    <t xml:space="preserve">Establecer un sistema efectivo de monitoreo y evaluación que permita verificar el cumplimiento de las disposiciones y normativas emitidas por la alcaldesa, asegurando así la transparencia, la rendición de cuentas y la correcta implementación de políticas públicas. </t>
  </si>
  <si>
    <t>Informes del monitoreo y cumplimiento de las disposiciones, emitidas por la alcaldesa;</t>
  </si>
  <si>
    <t>Desarrollar y presentar a la Alcaldia el informe requerido de actiivdades previstas</t>
  </si>
  <si>
    <t>Realizar 12 informes para el 2025</t>
  </si>
  <si>
    <t xml:space="preserve">Numero de informes </t>
  </si>
  <si>
    <t>Economista Cirilo Macias</t>
  </si>
  <si>
    <t>fortalecer el marco de cumplimiento normativo dentro de la institución, minimizando riesgos legales y promoviendo buenas prácticas en la gestión institucional.</t>
  </si>
  <si>
    <t xml:space="preserve">Notificación de alertas respecto del cumplimiento de las disposiciones, en función de la información 
proporcionada por las áreas institucionales;  </t>
  </si>
  <si>
    <t>Desarrollar y presentar a la Alcaldia las notificaciones requerido de actiivdades previstas</t>
  </si>
  <si>
    <t>Ejecutar 12 notificaciones para el 2025</t>
  </si>
  <si>
    <t xml:space="preserve">Numero de notificaciones </t>
  </si>
  <si>
    <t>Proporcionar reportes periódicos y bajo demanda que contengan información validada y actualizada para apoyar la toma de decisiones de la alcaldesa.</t>
  </si>
  <si>
    <t xml:space="preserve">Reportes con información validada y actualizada, a pedido de la alcaldesa;   </t>
  </si>
  <si>
    <t>Elaborar reportes requerido por la Alcaldesa</t>
  </si>
  <si>
    <t>Desarrollar 6 reportes para el 2025</t>
  </si>
  <si>
    <t>Numero de reportes</t>
  </si>
  <si>
    <t>Desarrollar e implementar metodologías e instructivos que permitan un monitoreo efectivo y sistemático de las disposiciones y directrices emitidas por la alcaldesa, asegurando su cumplimiento y promoviendo la transparencia y la rendición de cuentas en la gestión municipal.</t>
  </si>
  <si>
    <t xml:space="preserve">Metodologías e instructivos para monitorear las disposiciones de la alcaldesa;   </t>
  </si>
  <si>
    <t xml:space="preserve">Desarrollo de memorandum </t>
  </si>
  <si>
    <t xml:space="preserve">Realizar 24 reuniones con directores </t>
  </si>
  <si>
    <t>Numero de reuniones</t>
  </si>
  <si>
    <t>reporte de monitoreo de disposiciones es, por lo tanto, una herramienta esencial para garantizar que las normativas se implementen de manera efectiva y contribuyan a los objetivos generales de una organización o sector.</t>
  </si>
  <si>
    <t xml:space="preserve">Reportes de monitoreo de disposiciones; </t>
  </si>
  <si>
    <t xml:space="preserve">Desarrollo de seguimiento y control de disposiones de la alcaldesa dentro de los  informes mensuales </t>
  </si>
  <si>
    <t>Realizar 12 reportes dentro de los informes mensuales</t>
  </si>
  <si>
    <t>asegurar que la institución opere de manera eficiente, conforme a las regulaciones establecidas, y con la capacidad de responder ante las necesidades cambiantes del contexto en el que se desenvuelve.</t>
  </si>
  <si>
    <t xml:space="preserve">Reportes de evaluación del cumplimiento de las disposiciones por parte de las áreas institucionales;  </t>
  </si>
  <si>
    <t>Realizar trimestralmentalme los reportes de evaluaciones</t>
  </si>
  <si>
    <t>Realizar 4 reportes dentro de los informes mensuales</t>
  </si>
  <si>
    <t>Desarrollar y presentar informes detallados sobre las mesas de trabajo institucionales, con el fin de proporcionar a la alcaldesa información precisa y oportuna que facilite la toma de decisiones estratégicas en el contexto de la gestión municipal.</t>
  </si>
  <si>
    <t xml:space="preserve">Reportes de mesas de trabajo institucionales, requeridos por la alcaldesa;  </t>
  </si>
  <si>
    <t xml:space="preserve">Realizar reporte de reuniones con las direcciones </t>
  </si>
  <si>
    <t xml:space="preserve">Realizar 36 mesas de trabajo </t>
  </si>
  <si>
    <t>Numero de mesas de trabajo</t>
  </si>
  <si>
    <t xml:space="preserve">estructurar y planificar las acciones y recursos necesarios para alcanzar las metas y objetivos establecidos </t>
  </si>
  <si>
    <t>8a</t>
  </si>
  <si>
    <t xml:space="preserve">Plan operativo anual del área; </t>
  </si>
  <si>
    <t>Elaborar el plan operativo anual</t>
  </si>
  <si>
    <t xml:space="preserve">Elaborar 1 POA del area </t>
  </si>
  <si>
    <t>Numero de POA</t>
  </si>
  <si>
    <t>elaborar informes de gestión y de cumplimiento de planes, programas y/o proyectos es proporcionar una evaluación clara y objetiva del progreso, resultados y efectividad de las iniciativas implementadas. Estos informes permiten:</t>
  </si>
  <si>
    <t>9a</t>
  </si>
  <si>
    <t>Informes de gestión y de cumplimiento de planes, programas y/o proyectos.</t>
  </si>
  <si>
    <t>Desarrollo cualitativo y cuantitativo de actividades mensuales</t>
  </si>
  <si>
    <t>Realizar 12 informes de gestion para el 2025</t>
  </si>
  <si>
    <t>Participar activamente en las sesiones del concejo municipal para contribuir al desarrollo de la comunidad y promover la transparencia en la gestión pública.</t>
  </si>
  <si>
    <t>10a</t>
  </si>
  <si>
    <t>Participar en sesion de concejo</t>
  </si>
  <si>
    <t>Intervenir con voz y sin boto en las reuniuones ordinarias y extraordinarias en sesiones de concejo Municipal</t>
  </si>
  <si>
    <t>Asitir y asesorar 20 sesion de consejo</t>
  </si>
  <si>
    <t>Numero de sesiones</t>
  </si>
  <si>
    <t>Desarrollar un proceso eficiente para el despacho de valijas enviadas por la Alcaldía, asegurando su distribución oportuna y adecuada a los destinatarios designados.</t>
  </si>
  <si>
    <t>11a</t>
  </si>
  <si>
    <t>Despachar valijas dispuestas por Alcaldia</t>
  </si>
  <si>
    <t>Analisis y revision para dispoder a las direccciones su atencion</t>
  </si>
  <si>
    <t xml:space="preserve">Despachar 240 valijas </t>
  </si>
  <si>
    <t>Numero de valijas</t>
  </si>
  <si>
    <t>garantizar un servicio de calidad en la interacción entre el gobierno y los ciudadanos, promoviendo el acceso a la información, la resolución de dudas y problemas, y la participación activa de la sociedad en la gestión pública.</t>
  </si>
  <si>
    <t>12a</t>
  </si>
  <si>
    <t>Atencion a Ciudadania</t>
  </si>
  <si>
    <t>Reuniones en despacho para coordinaciones de requerimientos ciudadanos</t>
  </si>
  <si>
    <t xml:space="preserve">Realizar 48 atenciones </t>
  </si>
  <si>
    <t>Numero de atenciones</t>
  </si>
  <si>
    <t xml:space="preserve">TOTAL ASESORIA INSTITUCIONAL </t>
  </si>
  <si>
    <t>PROCURADURIA SINDICA</t>
  </si>
  <si>
    <t>Asegurar que los derechos e intereses de la municipalidad sean protegidos y defendidos en el ámbito judicial</t>
  </si>
  <si>
    <t>Patrocinar ante los jueces y tribunales competentes la defensa judicial de la municipalidad y en general realizar cualquier diligencia judicial y extrajudicial de interés institucional;</t>
  </si>
  <si>
    <t xml:space="preserve">Ejercer la defensa tecina de las demandas, denuncias y procedimientos administrativos que se interpongan en contra del GAD Puerto Lopez. </t>
  </si>
  <si>
    <t xml:space="preserve">Patrocinar 70 juicios y procedimientos administrativos </t>
  </si>
  <si>
    <t xml:space="preserve">Juicios y procedimientos administrativos patrocinados </t>
  </si>
  <si>
    <t>Ab. Adrian Rodolfo Ormaza Vega</t>
  </si>
  <si>
    <t>Analizar normativas, principios y regulaciones para ofrecer una interpretación crítica y fundamentada sobre situaciones específicas</t>
  </si>
  <si>
    <t>Emitir criterios juridicos de carácter legal</t>
  </si>
  <si>
    <t xml:space="preserve">Emitir criterios juridicos de acuerdos a los requerimientos efectuados por las diferentes dependencias del GAD Puerto Lopez </t>
  </si>
  <si>
    <t xml:space="preserve">Emitir 80 criterios juridicos </t>
  </si>
  <si>
    <t>Criterios juridicos</t>
  </si>
  <si>
    <t xml:space="preserve">Ab. Adrian Rodolfo Ormaza Vega,  Ab. Santiago Santa Bailon, Ab. Jair Romero Mero. </t>
  </si>
  <si>
    <t>Proporcionar un soporte legal adecuado y oportuno a las distintas instancias del gobierno municipal, garantizando que las decisiones y acciones tomadas estén respaldadas por el marco normativo vigente</t>
  </si>
  <si>
    <t>Asesorar y absolver consultas del Concejo Municipal, Alcaldía y demás dependencias de la municipalidaden asuntos de carácter jurídico</t>
  </si>
  <si>
    <t>Absolver las consultas efectuadas por el concejo municipal, dependencias municipales y ciudadania en general.</t>
  </si>
  <si>
    <t xml:space="preserve">Absolver 60 consultas juridicas </t>
  </si>
  <si>
    <t>Consultas juridicas</t>
  </si>
  <si>
    <t xml:space="preserve">Proporcionar a los usuarios acceso constante y eficiente a una base de datos completa y actualizada de información legal. </t>
  </si>
  <si>
    <t xml:space="preserve">Contratación anual del servicio de acceso al sistema informático de consulta de base de datos jurídica en línea
</t>
  </si>
  <si>
    <t>Contar con acceso a un sistema informático que contenga la normativa ecuatoriana debidamente actualizadas</t>
  </si>
  <si>
    <t>Contar con un sistema informáticos que contenga la normativa ecuatoriana e internacional debidamente actualizada, para emitir criterios y brindar asesoramiento legal oportuno</t>
  </si>
  <si>
    <t>Servicios de suministros de información a todos o el número limitado de usuarios</t>
  </si>
  <si>
    <t>Contrato</t>
  </si>
  <si>
    <t xml:space="preserve">TOTAL PROCURADURIA SINDICA </t>
  </si>
  <si>
    <t>PARTICIPACION CIUDADANA</t>
  </si>
  <si>
    <t>Empoderar a la  ciudadania en los espacios ciudadanos.</t>
  </si>
  <si>
    <t>2. Asentamientos Humanos</t>
  </si>
  <si>
    <t>PARTICIPACIÓN CIUDADANA</t>
  </si>
  <si>
    <t>Promover espacios de fortalecimiento de las capacidades e iniciativas ciudadanas mediante el proceso de una planificacion que contenga un plan general, actividades continua y una orientacion a un futuro deseado.</t>
  </si>
  <si>
    <t>Mantener reuniones con los lideres y delideresa de barrio y organizaciones sociales, fin establecer prioridades de necesidades de la poblacion</t>
  </si>
  <si>
    <t xml:space="preserve">lograr 12 ciudadanos dispuestos a participar </t>
  </si>
  <si>
    <t>Nunero de ciudadanos dispuesto a participar</t>
  </si>
  <si>
    <t>Ing. Cesar Lucas</t>
  </si>
  <si>
    <t>Fortalecer el liderazgo participativo en la ciudadanìa y organizaciones sociiales.</t>
  </si>
  <si>
    <t>Promover la sociatividad para la prestación de servicios a la ciudadanía en base a las competencias que nos corresponden como GAD M del cantón Puerto López, de acuerdo a la Constitución, al Cootad  y leyes conexas.</t>
  </si>
  <si>
    <t>Demandas y propuestas de los ciudadanos y ciudadanas, organizaciones sociales, colectivos, pueblos y nacionalidades. Estas se recogen en los diferentes espacios ciudadanos como asambleas, cabildos, consejos, etc.y se procesan en el sistema   destinados al desarrollo social, cultural y deportivo; Preservar, mantener y difundir el patrimonio arquitectónico, cultural y natural del cantón y construir los espacios públicos</t>
  </si>
  <si>
    <t xml:space="preserve">Lograr 2  el fortalecimiento organizativo, liderazgo local y participación ciudadana,  2 actividades  propuestos y demandados por la ciudadanía  </t>
  </si>
  <si>
    <t>Nunero de actividades</t>
  </si>
  <si>
    <t>4. Económico - Productivo</t>
  </si>
  <si>
    <t>Capacitar a la ciudadanìa puertolopence y empleados municipales en talleres de liderazgo</t>
  </si>
  <si>
    <t xml:space="preserve">Desarrollar Escuela y taller de liderazgo a funcionarios municipales y ciudadanía,  fin conozca mecanismos de  conocimiento de sus derecho, aplicando  PARTICIPACIÓN CIUDADANA. </t>
  </si>
  <si>
    <t>Reunion con los técnicos del Consejo de Participación Ciudadana y control social .  Temas: Derechos de Participación y Poder Ciudadano; Espacios y mecanismos de Participación Ciudadana; Incidencia en la gestión de lo público; Mecanismos de control social, Presupuesto participativo,  Rendición de Cuentas;  y Transparencia.</t>
  </si>
  <si>
    <t>Realizar 2 capacitaciones a funcionarios y a la ciudadania</t>
  </si>
  <si>
    <t xml:space="preserve">Numero de capacitaciones </t>
  </si>
  <si>
    <t>tener capacitados a (35)  funcionarios y a (35) ciudadanos  en participación ciudadana</t>
  </si>
  <si>
    <t>Convenio</t>
  </si>
  <si>
    <t>Cogestion con la comunidad</t>
  </si>
  <si>
    <t>Ejecutar el presupuesto participativo con la ciudadanía y organizaciones sociales.</t>
  </si>
  <si>
    <t>Cumplir con el Presupuesto Participativo, con la participación de la ciudadanía, sociedad civil como protagonista de un proceso de toma de decisiones conjuntas  en diferentes reuniones para revisar el presupuersto para priorización de ejecución de obras y acciones en atención a sus necesidades.</t>
  </si>
  <si>
    <t>Realizar segun el art. 68 Ley Orgánica de Participacion Ciudadana y de acuerdo al art. 249 del COOTAD, señala que el presupuesto no será aprobado si no se asigna por lo menos el 10% de sus ingresos no tributarios para la ejecución de programas sociales a grupos de atención prioritaria. Antes del 30 de julio 2024-Estimación Provicional de Ingresos;  hasta el 15 de agosto 2024-Cálculo definitivo de ingresos y límiters de gastos; 1 septiembre 2025- Participación Ciudadana en priorización del gasto; 11 al 30 sept. 2025- Sistematización; hasta el 20 de octubtre 2025- Preparación de anteproyecto del presupuesto;  hasta el 30 octubre 2025-Participación Ciudadana en la Aprobación anteproyecto del prespuesto; hasta el 31 de octubre 2025- presentación del anteproyecto al legislativo; hasta 20 nov. 2025- Análisis de informe de comisión de presupuesto;  2025 hasta 21 noviembre y 10 diciembre - Aprobación en consideración al cronograma respectivo.</t>
  </si>
  <si>
    <t>Cumplir al 100% con el proceso de Presupuesto participativo</t>
  </si>
  <si>
    <t xml:space="preserve">Porcentaje de proceso </t>
  </si>
  <si>
    <t>Actualizar el banco de datos de los dideres barriales y organizaciones sociales</t>
  </si>
  <si>
    <t>Elaborar Informes de Gestión. Relativas a las visitas a barrios Ciudadelas, Organizaciones sociales, actualizacion del banco de datos</t>
  </si>
  <si>
    <t>Trabajo en territorio,  visitas a barrios Ciudadelas, Organizaciones sociales, comunas, comunidasdes, para actualizacion del banco de datos, capacitación y oscultamiento de las necesidades.</t>
  </si>
  <si>
    <t>Realizar 6 reuniones con la ciudadanía, para que este  capacitada y  puedan ejerceder sus derechos de participación ciudadana</t>
  </si>
  <si>
    <t>Numero de reuniones con la ciudadanía.</t>
  </si>
  <si>
    <t xml:space="preserve">Elaborar el POA anual de la coordinacion de participcion ciudadana </t>
  </si>
  <si>
    <t>Detalles incluido en el Plan operativo anual y de compra (POA) la coordinación de Participación Ciudadana.</t>
  </si>
  <si>
    <t>Plan operativo anual y de compras (POA) de la coordinación de Participación Ciudadana
coordinar y supervisar su cumplimiento, adquisición de una Laptos, 1 proyector, un equipo de sonido con la finalidsd de brindar los talleres en las comunidades.</t>
  </si>
  <si>
    <t xml:space="preserve">Elaborar 1 Plan Operativo Anual y de compras de cada año, de la coordinación de participacion ciudadana, </t>
  </si>
  <si>
    <t>Numero de plan operataivo anual</t>
  </si>
  <si>
    <t>Aprobar la ordenanza actulizada con los cambias que se han producido en leyez conexas</t>
  </si>
  <si>
    <t>Actualizar la ordenanza que regula la conformación del sistema de participación ciudadana, los procesos de transparencia, y los procesos de planificación participativa del GAD M P.L</t>
  </si>
  <si>
    <t xml:space="preserve">Mantener reuniónes con los miembros del Consejo de planificación, Presidenta de la Comisión municipal de Participación Ciudadana,entrega al consejo municipal para su discusión, aprobación y posteriormente realizar mediante una asamblea la sociaslización de la nueva ordenanza , en conformidad con la nueva ley orgánica de transparencia y acceso a la información pública R.O. N°245 del 7 de febrero 2023. Seguimiento del concejo de Planificación cantonal. Revisión de la actualización de la certificación   SSS-SG-EGADMPL-2020,   </t>
  </si>
  <si>
    <t>Realizar al 100% la actualizacion de la ordenanza como herramienta metodológica, debidamente actualizada en conformidad con los cambios que se han produciodo en la leyes conexas.</t>
  </si>
  <si>
    <t>Porcentaje de Ordenanza</t>
  </si>
  <si>
    <t>Realizar un inventario fisisco y conservacion de los archivos fisicos y diguitales  de la Coordinación de Participacion Ciudadana.</t>
  </si>
  <si>
    <t>Cumplir con el Inventario  y conservación  de los archivos físico  y digitales del áreas  de Participación Ciudadana</t>
  </si>
  <si>
    <t>Inventario  y conservación  de los archivos físico  y digitales del áreas  de Participación Ciudadana</t>
  </si>
  <si>
    <t>Realizar al 100% el Inventario  y conservación  de los archivos físico  y digitales del áreas  de Participación Ciudadana</t>
  </si>
  <si>
    <t>Porcentaje de inventario</t>
  </si>
  <si>
    <t>TOTAL PARTICIPACION CIUDADANA</t>
  </si>
  <si>
    <t>COORDINACION DE COMUNICACIÓN Y RELACIONES PUBLICAS</t>
  </si>
  <si>
    <t>17. Fortalecer los medios de implementación y revitalizar la Alianza Mundial para el Desarrollo Sostenible / Finanzas</t>
  </si>
  <si>
    <t>Arrastre</t>
  </si>
  <si>
    <t>$ -</t>
  </si>
  <si>
    <t>2P</t>
  </si>
  <si>
    <t>Lcda. Joselyn Irina Cañarte</t>
  </si>
  <si>
    <t>Estandarizar y optimizar los procesos en todas las áreas del gobierno municipal</t>
  </si>
  <si>
    <t>3P</t>
  </si>
  <si>
    <t>8. Promover el crecimiento económico sostenido, inclusivo y sostenible, el empleo pleno y productivo y el trabajo decente para todos</t>
  </si>
  <si>
    <t>Realizar ferias artísticas, culturales y deportivas de orden nacional e internacional.</t>
  </si>
  <si>
    <t>4P</t>
  </si>
  <si>
    <t>Implementación de Stand en sitios estratégicos que nos permitan comercializar Productos con la marca turística y generar ingresos al Gad.</t>
  </si>
  <si>
    <t>12. Garantizar modalidades de consumo y producción sostenibles</t>
  </si>
  <si>
    <t>Lanzar y mantener campañas de concienciación comunitaria sobre la importancia de preservar la naturaleza y la salud</t>
  </si>
  <si>
    <t>En el 2025 producir 5 piezas comunicacionales de cada sector cada dos meses</t>
  </si>
  <si>
    <t>Gestion</t>
  </si>
  <si>
    <t>Gestion Compartida</t>
  </si>
  <si>
    <t>3. Garantizar una vida sana y promover el bienestar de todos a todas las edades</t>
  </si>
  <si>
    <t>5P</t>
  </si>
  <si>
    <t>6P</t>
  </si>
  <si>
    <t>5. Fomentar de manera sustentable la producción mejorando lo niveles de productividad.</t>
  </si>
  <si>
    <t>7P</t>
  </si>
  <si>
    <t>Concientizar a la población en general sobre la cultura del aseo y las buenas prácticas de los desechos sólidos</t>
  </si>
  <si>
    <t>Campaña de concientización - POR UN PUERTO LÓPEZ LIMPIO - junto a la Dirección de Gestión Ambiental y Residuos Sólidos</t>
  </si>
  <si>
    <t>Difundir información y hacer parte a la ciudadanía de nuestra gestión</t>
  </si>
  <si>
    <t>Podcast y entrevistas a funcionario públicos, autoridades y cuidadanía en el set de grabación municipal</t>
  </si>
  <si>
    <t>Brindar herramientas y conocimientos que permitan a la población aprender nuevas habilidades</t>
  </si>
  <si>
    <t>8P</t>
  </si>
  <si>
    <t>TOTAL COORDINACÓN DE COMUNICACIÓN Y RELACIONES PUBLICAS</t>
  </si>
  <si>
    <t>COORDINACION DE PLANIFICACION INSTITUCIONAL Y GESTION ESTRATEGICA</t>
  </si>
  <si>
    <t xml:space="preserve">6. Garantizar la disponibilidad y la gestión sostenible del agua y el saneamiento para todos </t>
  </si>
  <si>
    <t>Garantizar la transparencia, efectividad y logro de los objetivos establecidos en el plan.</t>
  </si>
  <si>
    <t>Gestión POA: Monitoreo, Informes y Evaluación</t>
  </si>
  <si>
    <t>Elaborar informes, consolidados de ejecución, monitoreo y evaluación del POA institucional</t>
  </si>
  <si>
    <t>Elaborar 2 informes en el año 2025</t>
  </si>
  <si>
    <t>N° de Informes</t>
  </si>
  <si>
    <t>Rafael Macias 
Jorge Cañarte
Angelica Buenaventura</t>
  </si>
  <si>
    <t>Proporcionar una evaluación detallada del desempeño en relación con las metas y actividades planificadas.</t>
  </si>
  <si>
    <t>2a</t>
  </si>
  <si>
    <t>Planificación Oportuna</t>
  </si>
  <si>
    <t>Informe de ejecución y cumplimiento del POA y PAC del área</t>
  </si>
  <si>
    <t>Monitorear 12 veces en el 2025 el cumplimiento de la planificación del área</t>
  </si>
  <si>
    <t>N° de Monitoreos</t>
  </si>
  <si>
    <t>Jorge Cañarte 
Angelica Buenaventura</t>
  </si>
  <si>
    <t>Detallar sobre proyectos según sus fuentes de financiamiento y modalidades de ejecución</t>
  </si>
  <si>
    <t>Reporte de proyectos según fuente de financiamiento y modalidad de ejecución</t>
  </si>
  <si>
    <t>Cumplir con el 100% de los proyectos planificados en el GAD Municipal</t>
  </si>
  <si>
    <t>Porcentaje de proyectos cumplidos</t>
  </si>
  <si>
    <t xml:space="preserve"> Crear una base de datos de los proyectos elaborados y aprobados</t>
  </si>
  <si>
    <t>Base de datos de los proyectos elaborados y aprobados</t>
  </si>
  <si>
    <t>Contar con un archivo de proyectos listos y 100% actualizados para financiamiento y ejecución</t>
  </si>
  <si>
    <t>Porcentaje de proyectos registrados</t>
  </si>
  <si>
    <t>El seguimiento y evaluación del avance del Plan de Desarrollo y Ordenamiento es fundamental para garantizar que los objetivos propuestos se cumplan de manera eficiente y efectiva.</t>
  </si>
  <si>
    <t>Seguimiento y evaluación del avance del Plan de Desarrollo y Ordenamiento</t>
  </si>
  <si>
    <t>Realizar 1 evaluación anual al cumplimiento del PDOT</t>
  </si>
  <si>
    <t>Nº de evaluaciones realizadas</t>
  </si>
  <si>
    <t>Guiar la planificación operativa coordinada en el marco del PDyOT, asegurando un desarrollo territorial equilibrado y sostenible.</t>
  </si>
  <si>
    <t>Planificación operativa coordinada de acuerdo al PDyOT</t>
  </si>
  <si>
    <t>Realizar 2 verificaciones de los proyectos planteados en el PDOT 2025</t>
  </si>
  <si>
    <t>Nº de verificaciones</t>
  </si>
  <si>
    <t>Proporcionar un marco estructurado y coherente que guíe a las instituciones en su proceso de planificación estratégica y operativa.</t>
  </si>
  <si>
    <t>Directrices e instrumentos de planificación institucional</t>
  </si>
  <si>
    <t>Presentar 1 formato de POA</t>
  </si>
  <si>
    <t>Nº de formatos presentados</t>
  </si>
  <si>
    <t>Rafael Macias  
Jorge Cañarte
Angelica Buenavenrtura</t>
  </si>
  <si>
    <t>Realizar un diagnóstico integral que identifique las necesidades y potencialidades del cantón para promover un desarrollo socioeconómico sostenible y mejorar la calidad de vida de sus habitantes.</t>
  </si>
  <si>
    <t>Diagnóstico de necesidades y las potencialidades del Cantón</t>
  </si>
  <si>
    <t>Realizar 1 informe al año de las potencialidades del CANTÓN</t>
  </si>
  <si>
    <t>Nº de informes presentados</t>
  </si>
  <si>
    <t>Rafael Macias
Hugo San Lucas</t>
  </si>
  <si>
    <t xml:space="preserve">Crear planes, programas y proyectos para el desarrollo del cantón es impulsar el crecimiento sostenible y mejorar la calidad de vida de sus habitantes. </t>
  </si>
  <si>
    <t>Planes,programas y proyectos para el desarrollo del Cantón</t>
  </si>
  <si>
    <t>Realizar 4 verificaciones de PDOT con proyectos requeridos</t>
  </si>
  <si>
    <t>Permitir tener un control más efectivo sobre los convenios y asegurar que se cumplan los establecidos.</t>
  </si>
  <si>
    <t xml:space="preserve">Realizar matriz de registro de connvenios con datos principales
Verificar el cumplineto de los convenios en los plazos establecidos
Informes de seguimiento y evaluación  de convenios y acuerdos </t>
  </si>
  <si>
    <t>Realizar 12 monitoreos  al cumplimeinto de convenios</t>
  </si>
  <si>
    <t>Nº de monitoreos realizados</t>
  </si>
  <si>
    <t>Hugo San Lucas
Angelica Buenaventura</t>
  </si>
  <si>
    <t>Fortalecer la capacidad del Gobiernos Autónomos Descentralizados y la comunidad local a través de la asesoría y capacitación en la formulación y ejecución de proyectos de cooperación e inversión internacional, promoviendo la identificación y acceso a oportunidades de financiamiento y colaboración que impulsen el desarrollo sostenible y la mejora de la calidad de vida en la localidad</t>
  </si>
  <si>
    <t>Fortalecimiento en Cooperación Internacional.</t>
  </si>
  <si>
    <t>Asesorar en los lineamientos de proyectos de cooperación e inversión internacional</t>
  </si>
  <si>
    <t>Realizar 3 asesorias de cooperación internacional en el año 2025</t>
  </si>
  <si>
    <t>Nº de asesorías realizadas</t>
  </si>
  <si>
    <t>Rafael Macias 
Jorge Cañarte
Hugo San Lucas
Angelica Buenaventura</t>
  </si>
  <si>
    <t>Plan de capacitación y talleres sobre Cooperación Internacional</t>
  </si>
  <si>
    <t>Elaborar 1 Plan de capacitación sobre cooperación internacional</t>
  </si>
  <si>
    <t>Nº de Planes presentados</t>
  </si>
  <si>
    <t>13a</t>
  </si>
  <si>
    <t>Plan de Promoción de Oportunidades de Financiamiento y Cooperación Internacional disponibles para GAD´s y la comunidad local</t>
  </si>
  <si>
    <t>Elaborar 1 Plan de promoción de oportunidades de financiamiento</t>
  </si>
  <si>
    <t>Implementar un sistema integral de gestión documental que garantice el seguimiento efectivo a las recomendaciones de la Contraloría General del Estado, así como el adecuado inventario, conservación y acceso a los archivos físicos y digitales del área</t>
  </si>
  <si>
    <t>14a</t>
  </si>
  <si>
    <t>Atención Oportuna</t>
  </si>
  <si>
    <t>Seguimiento a las recomendaciones realizadas por la Contraloría General del Estado</t>
  </si>
  <si>
    <t>Realizar 12 monitoreos de las recomendaciones de contraloría</t>
  </si>
  <si>
    <t xml:space="preserve">Nº de monitoreos realizados </t>
  </si>
  <si>
    <t>15a</t>
  </si>
  <si>
    <t>Inventario y conservación de los archivos físicos y digitales del área</t>
  </si>
  <si>
    <t>Elaborar 100 documentos en atención a información requerida</t>
  </si>
  <si>
    <t>Nº de documentos emitidos</t>
  </si>
  <si>
    <t>Hugo San Lucas. 
Angelica Buenaventura</t>
  </si>
  <si>
    <t>TOTAL COORDINACION DE PLANIFICACION INSTITUCIONAL Y GESTION ESTRATEGICA</t>
  </si>
  <si>
    <t>DIRECCIÓN FINANCIERA</t>
  </si>
  <si>
    <t>Desarrollar y emitir certificaciones que documenten deudas pendientes de manera precisa y oportuna, garantizando la transparencia y la correcta gestión de la información financiera, con el fin de facilitar la resolución y el seguimiento de las obligaciones pendientes.</t>
  </si>
  <si>
    <t xml:space="preserve"> CONTABILIDAD </t>
  </si>
  <si>
    <t>Elaborar 400 certificaciones por concepto de deudas</t>
  </si>
  <si>
    <t xml:space="preserve">Elaborar  400 certificaciones a funcionarios municipales </t>
  </si>
  <si>
    <t>Elaborar 400 certificaciones durante el año 2025</t>
  </si>
  <si>
    <t>Nº de certificaciones realizadas</t>
  </si>
  <si>
    <t>Bien</t>
  </si>
  <si>
    <t>Econ. Alexy Figueroa</t>
  </si>
  <si>
    <t>Desarrollar y presentar anexos transaccionales simplificados en el sistema del Servicio de Rentas Internas (SRI), con el fin de optimizar los procesos de declaración y tributación.</t>
  </si>
  <si>
    <t>Formular 12 anexos transsaccional simplificado en el sistema del SRI</t>
  </si>
  <si>
    <t>Formular 12 anexos transaccionales</t>
  </si>
  <si>
    <t>Formular 12 anexos transsaccionales durante el año 2025</t>
  </si>
  <si>
    <t>Nº de anexos transsacionales realizados</t>
  </si>
  <si>
    <t>Realizar retenciones de IVA y de Renta durante el periodo fiscal correspondiente, garantizando el cumplimiento de las normativas tributarias y optimizando el proceso de retención para la correcta liquidación ante las autoridades fiscales</t>
  </si>
  <si>
    <t>Realizar 180 retenciones al IVA y a la Renta</t>
  </si>
  <si>
    <t>Realizar 180 retenciones al IVA y al Impuesto a la Renta de las facturas emitidas por proveedores</t>
  </si>
  <si>
    <t>Realizar las 180 retenciones al IVA y a la Impuesto a la Renta durante el año 2025.</t>
  </si>
  <si>
    <t>Nº de retenciones realizadas</t>
  </si>
  <si>
    <t>Digitalizar los archivos del área con el fin de mejorar la accesibilidad, optimizar el almacenamiento y facilitar la gestión de la información, garantizando así la conservación de documentos y la eficiencia en los procesos operativos</t>
  </si>
  <si>
    <t>Digitalizar 800 archivos del area.</t>
  </si>
  <si>
    <t>Digitalizar 800 archivos de todos los miembros del area contable.</t>
  </si>
  <si>
    <t>Digitalizar 800 archivos del area durante el año 2025</t>
  </si>
  <si>
    <t xml:space="preserve">Nº de archivos digitalizados </t>
  </si>
  <si>
    <t>Revisar y analizar de manera sistemática las partes diarias de recaudación para garantizar la precisión y transparencia de los ingresos generados.</t>
  </si>
  <si>
    <t xml:space="preserve">Revisar partes diarias de recaudacion </t>
  </si>
  <si>
    <t xml:space="preserve">Revisar partes diarias de recaudacion en el area de contabilidad </t>
  </si>
  <si>
    <t>Revisar 230 partes diarios durante el año 2025</t>
  </si>
  <si>
    <t>Nº de partes revisados</t>
  </si>
  <si>
    <t>Lic. Jannelly Delgado</t>
  </si>
  <si>
    <t>Implementar un proceso eficiente para el registro diario de las recaudaciones en el sistema contable, asegurando la precisión, transparencia y disponibilidad de la información financiera, con el fin de facilitar la toma de decisiones y el cumplimiento normativo</t>
  </si>
  <si>
    <t xml:space="preserve">Registro en el sistema contable los partes diarios de recaudacion </t>
  </si>
  <si>
    <t>Registro en el sistema contable los partes diarios de recaudacion.</t>
  </si>
  <si>
    <t>Registrar 230 ingresos en el sistema contable durante el año 2025</t>
  </si>
  <si>
    <t>Nº de registros realizados</t>
  </si>
  <si>
    <t>Mantener un registro diario de todas las transacciones realizadas. Esto puede incluir compras, ventas, ingresos y gastos.</t>
  </si>
  <si>
    <t xml:space="preserve">Realizar transacciones diarias </t>
  </si>
  <si>
    <t xml:space="preserve">Realizar transacciones diarias en el sistema contable </t>
  </si>
  <si>
    <t>Realizar 1920 trasaciones durante el año 2025</t>
  </si>
  <si>
    <t>Nº de transacciones realizadas</t>
  </si>
  <si>
    <t>Implementar un sistema eficiente para registrar las bajas de predios urbanos, rústicos, arriendos y otros activos en el sistema contable, asegurando la correcta actualización de los registros contables y la conformidad con normativas fiscales y financieras</t>
  </si>
  <si>
    <t>Registrar bajas en el sistema contable de predios urbanos, rusticos, arriendos y otros.</t>
  </si>
  <si>
    <t>Registrar 80 bajas en el sistema contable de predios urbanos, rusticos, arriendos y otros.</t>
  </si>
  <si>
    <t>Registrar 80 bajas en el sistema contable durante el año 2025</t>
  </si>
  <si>
    <t>Nº de ingresos de bajas</t>
  </si>
  <si>
    <t>Llevar a cabo un proceso sistemático y metódico de conciliación de las especies fiscales con el fin de asegurar la correcta y transparente gestión de los recursos público</t>
  </si>
  <si>
    <t>Realizar conciliaciones de especies fiscales</t>
  </si>
  <si>
    <t>Realizar 12 concialiciones de especies fiscales en el sistema contable.</t>
  </si>
  <si>
    <t xml:space="preserve">Realizar 12 conciliaciones de especies fiscales durante el año 2025 </t>
  </si>
  <si>
    <t>Nº de concialiaciones realizadas.</t>
  </si>
  <si>
    <t>Desarrollar y optimizar un sistema para la generación automática y precisa de archivos de estados financieros, que permita una toma de decisiones informada</t>
  </si>
  <si>
    <t xml:space="preserve">Generar archivos de estados financieros </t>
  </si>
  <si>
    <t>Generar 12 archivos de estados financieros.</t>
  </si>
  <si>
    <t>Generar 12 archivos de los estados financieros durante el año 2025</t>
  </si>
  <si>
    <t>Nº de archivos realizados</t>
  </si>
  <si>
    <t>Tglo. Byron Chilan F</t>
  </si>
  <si>
    <t>Desarrollar un proceso eficiente y preciso para la elaboración y presentación de declaraciones del Impuesto al Valor Agregado (IVA).</t>
  </si>
  <si>
    <t>Realizar declaraciones del IVA</t>
  </si>
  <si>
    <t>Realizar 12 declaraciones al IVA, en la pagina del SRI</t>
  </si>
  <si>
    <t>Realizar 12 declaraciones al IVA durante el año 2025</t>
  </si>
  <si>
    <t xml:space="preserve">Nº de declaraciones realizadas </t>
  </si>
  <si>
    <t xml:space="preserve">Cumplir con la obligación legal de informar a la autoridad tributaria los ingresos, gastos, y demás información relevante sobre la situación financiera </t>
  </si>
  <si>
    <t xml:space="preserve">Realizar declaraciones al Impuesto a la renta </t>
  </si>
  <si>
    <t>Realizar 12 declaraciones al Impuesto a la Renta en la pagina del SRI</t>
  </si>
  <si>
    <t>Realizar 12 declaraciones al Impuesto a la Renta durante el año 2025</t>
  </si>
  <si>
    <t>Elaborar conciliaciones bancarias es asegurar que la información contable coincida con los registros bancarios</t>
  </si>
  <si>
    <t xml:space="preserve">Elaborar conciliaciones bancarias </t>
  </si>
  <si>
    <t xml:space="preserve">Elaborar 60 conciliaciones bancarias en el sistema contable </t>
  </si>
  <si>
    <t>Elaborar 60 conciliaciones bancarias en el sistema contable, durante todo el año 2025.</t>
  </si>
  <si>
    <t>Nº de conciliaciones realizadas</t>
  </si>
  <si>
    <t>Facilitar y agilizar la gestión de los datos financieros del Estado, permitiendo un seguimiento más eficiente de los recursos presupuestarios, así como una mayor transparencia y control en la administración de los mismos.</t>
  </si>
  <si>
    <t>14A</t>
  </si>
  <si>
    <t>Cargar la informacion financiera en la herramienta E-SIGEF del Ministerio de Finanzas</t>
  </si>
  <si>
    <t>Cargar 12 archivos de la informacion financiera en la herramienta E-SIGEF del Ministerio de Finanzas</t>
  </si>
  <si>
    <t>Cargar 12 archivos de la informacion financiera en la herramienta E-SIGEF, del Ministerio de Finanzas durante el año 2025</t>
  </si>
  <si>
    <t>Nº de archivos subidos</t>
  </si>
  <si>
    <t>Asegurarse de que la información presentada en dichos estados sea precisa, confiable y esté en conformidad con los principios contables aplicables.</t>
  </si>
  <si>
    <t>15A</t>
  </si>
  <si>
    <t>Revisar la información de los estados financieros</t>
  </si>
  <si>
    <t>Revisar los balances de la informacion financiera, tanto de ingresos, gastos, capital.</t>
  </si>
  <si>
    <t>Revisar 12 estados financieros, durante el año 2025</t>
  </si>
  <si>
    <t>Nº de archivos revisados.</t>
  </si>
  <si>
    <t>Lic. Nelly Chilan F.</t>
  </si>
  <si>
    <t>Garantizar la exactitud y consistencia de los registros de inventario</t>
  </si>
  <si>
    <t>Realizar concicliaciones de inventarios</t>
  </si>
  <si>
    <t>Realizar concicliaciones de inventarios de consumo corriente.</t>
  </si>
  <si>
    <t>Realizar 12 conciliaciones de inventarios de consumo corriente, durante el año 2025</t>
  </si>
  <si>
    <t>17A</t>
  </si>
  <si>
    <t xml:space="preserve">Realizar concicliaciones de inventarios de inversion </t>
  </si>
  <si>
    <t>Realizar 12 conciliaciones de inventarios de inversion, durante al año 2025</t>
  </si>
  <si>
    <t>Nº de conciliaciones revisados.</t>
  </si>
  <si>
    <t>Realizar asientos contables de depreciación de activos es reflejar adecuadamente la disminución del valor de los activos fijos</t>
  </si>
  <si>
    <t>18A</t>
  </si>
  <si>
    <t xml:space="preserve">Realizar asientos contables - depreciacion de activos </t>
  </si>
  <si>
    <t>Realizar asientos contables - depreciacion de activos.</t>
  </si>
  <si>
    <t>Realizar 2 asientos contables- depreciacion de activos, durante el año 2025</t>
  </si>
  <si>
    <t>Nº de asientos realizados.</t>
  </si>
  <si>
    <t>Proporcionar información adicional y detallada que complemente y explique de forma clara y completa la situación financiera</t>
  </si>
  <si>
    <t>19A</t>
  </si>
  <si>
    <t xml:space="preserve">Realizar anexos a los estados financieros </t>
  </si>
  <si>
    <t>Informar desde el sistema las obligaciones pendientes por pagar de años anteriores, año anterior y año actual.</t>
  </si>
  <si>
    <t>Realizar 4 anexos de los estados financieros, durante el año 2025.</t>
  </si>
  <si>
    <t>Nº de anexos realizados.</t>
  </si>
  <si>
    <t>20A</t>
  </si>
  <si>
    <t>Informar desde el sistema las obligaciones pendientes por cobrar de años anteriores, año anterior y año actual</t>
  </si>
  <si>
    <t>realizar registros contables del devengado previo al pago es llevar un registro preciso y sistemático de todas las transacciones financieras que se han generado en un periodo determinado</t>
  </si>
  <si>
    <t>21A</t>
  </si>
  <si>
    <t>Realizar registros contables ( Del devengado previo al pago)</t>
  </si>
  <si>
    <t>Se realiza mediante documetos habilitantes previo control de la direccion financiera.</t>
  </si>
  <si>
    <t>Realizar 360 registros contables del devengado, durante el año 2025</t>
  </si>
  <si>
    <t>Nº de registros contables realizados.</t>
  </si>
  <si>
    <t>22A</t>
  </si>
  <si>
    <t>Realizar registros contables ( previo al pago)</t>
  </si>
  <si>
    <t>Realizar medfiante excel y estados de cuentas.</t>
  </si>
  <si>
    <t xml:space="preserve">llevar un control preciso y detallado de todas las transacciones financieras relacionadas específicamente con los diferentes programas y proyectos </t>
  </si>
  <si>
    <t>Realizar registros contables de acumulacion de programas y proyectos.</t>
  </si>
  <si>
    <t>Realizar registros contables de acumulacion de programas y proyectos, mediante sistema contable olympo.</t>
  </si>
  <si>
    <t>Realizar 24 rtegistros contables de acumulacion de programas y proyectos durante el año 2025</t>
  </si>
  <si>
    <t>Establecer un registro claro y preciso de las violaciones a las normas viales.</t>
  </si>
  <si>
    <t>Registrar  las contravenciones de transito</t>
  </si>
  <si>
    <t>Registrar las contravenciones de transito en el sistema contable Olympo.</t>
  </si>
  <si>
    <t>Registrar 360 contravenciones de transito en el sistema contable olympo, durante el año 2025</t>
  </si>
  <si>
    <t>Nº de registros contabilizados realizados.</t>
  </si>
  <si>
    <t>TOTAL DE CONTABILIDAD</t>
  </si>
  <si>
    <t>8. Impulsar la conectividad como fuente de desarrollo y crecimiento económico.</t>
  </si>
  <si>
    <t>Aten cion de calidad a usuario</t>
  </si>
  <si>
    <t xml:space="preserve">RENTAS </t>
  </si>
  <si>
    <t>Atender  de manera agil y oportuna a cada uno de los  usuarios</t>
  </si>
  <si>
    <t>1. requisito
2. cumplimiento de la ordenanza
3.informe del deparatamento</t>
  </si>
  <si>
    <t>Emitir 2000  titulos de credito durante el año 2025</t>
  </si>
  <si>
    <t xml:space="preserve">numero de titulos emitidos </t>
  </si>
  <si>
    <t>ECO. EDUARDO MENOSCAL</t>
  </si>
  <si>
    <t>Atencion de calidad a usuario</t>
  </si>
  <si>
    <t>1. requisito
2. cumplimiento de la ordenanza
3.informe del deparatamento3</t>
  </si>
  <si>
    <t>ECO. BYRON MERO</t>
  </si>
  <si>
    <t>Emitir 2500  titulos de credito durante el año 2025</t>
  </si>
  <si>
    <t>ECO. ANTONIO BALON</t>
  </si>
  <si>
    <t xml:space="preserve">Mantener actualizado los registros de los locales comerciales y planta turistica </t>
  </si>
  <si>
    <t xml:space="preserve">Mejorar los ingresos </t>
  </si>
  <si>
    <t xml:space="preserve">reduccion de valores de cartera vencida </t>
  </si>
  <si>
    <t>Emitir 600 titulos de cartera vencida en el 2025</t>
  </si>
  <si>
    <t xml:space="preserve">Emision de alcabala y plusvalia </t>
  </si>
  <si>
    <t xml:space="preserve">Emision para recaudacion de alcabala y plusvalia </t>
  </si>
  <si>
    <t>1. requisito
2. cumplimiento de la ordenanza</t>
  </si>
  <si>
    <t>Emitir  200  titulos de alcabala y plusvalia en el 2025</t>
  </si>
  <si>
    <t xml:space="preserve">numero de titulos de alcabala y plusvalia emitidos </t>
  </si>
  <si>
    <t>Emitir 180  titulos de alcabala y plusvalia en el 2025</t>
  </si>
  <si>
    <t>ECO BYRON MERO</t>
  </si>
  <si>
    <t>TOTAL DE RENTAS</t>
  </si>
  <si>
    <t>DIRECCIÓN  DE TALENTO HUMANO</t>
  </si>
  <si>
    <t>Garantizar la provisión adecuada de vestimenta que cumpla con los estándares establecidos y que contribuya a la identificación y profesionalismo del personal.</t>
  </si>
  <si>
    <t>DIRECCION DE TALENTO HUMANO</t>
  </si>
  <si>
    <t>Ing. Rita Soza Zambrano</t>
  </si>
  <si>
    <t>Proceso de Adquision de uniformes para el personal bajo regimen laboral del codigo de trabajo</t>
  </si>
  <si>
    <t>Elaborar los TDR, presupuesto, informes de necesidad, solicitudes de certificaciones presupuestarias y administrar las ordenes de compra,</t>
  </si>
  <si>
    <t>Uniformes para 119 trabajadores</t>
  </si>
  <si>
    <t>Numero de trabajadores que se les doto de ropa de trabajo</t>
  </si>
  <si>
    <t>2822113111
282361227
2931000113
293300027
881220011
881220014</t>
  </si>
  <si>
    <t>.-Pantalon Tactico De Hombre
.-Uniforme De Oficina
.-Bota En Cuero
.-Zapato De Cuero Tipo Botin De Trabajo De Campo Para Hombre O Mujer
.-Servicios De Confeccion De Prendas De Vestir
.-Servicio De Confeccion De Ropa De Trabajo</t>
  </si>
  <si>
    <t>Garantizar la protección contra posibles pérdidas financieras ocasionadas por actos deshonestos de empleados o colaboradores</t>
  </si>
  <si>
    <t>Adquisicion de la Poliza de Fidelidad</t>
  </si>
  <si>
    <t>Elaborar el listado del personal caucionado, informe de necesidad, solicitud de monto de caucion, solicitar la disponibilidad economica, presentar la poliza de fidelidad en la CGE.</t>
  </si>
  <si>
    <t>Registrar la Poliza de caucion en la Contraloria General del Estado</t>
  </si>
  <si>
    <t>Numero de Poliza registrada</t>
  </si>
  <si>
    <t>Seguro Multiriesgo</t>
  </si>
  <si>
    <t>Garantizar una transición adecuada y beneficiosa para los empleados que se han desvilculado de la institucion.</t>
  </si>
  <si>
    <t xml:space="preserve">Plan de Jubilacion del personal municipal </t>
  </si>
  <si>
    <t>Elaborar informe tecnico, calculo de valores de liquidacion, bonificacion e indemnizacion por jubilacion. Registro del acta de finiquito y procesos de pagos.</t>
  </si>
  <si>
    <t>jubilacion de 12 trabajadores y servidores publicos</t>
  </si>
  <si>
    <t>Numero de Jubilados</t>
  </si>
  <si>
    <t>Establecer criterios claros que permitan medir y mejorar la eficacia y eficiencia en el desempeño de sus funciones</t>
  </si>
  <si>
    <t>Plan de Evaluacion del desempeño a las y los servidores municipales</t>
  </si>
  <si>
    <t xml:space="preserve">Elaboracion y presentacion del plan anual de evaluacion de desempeño, induccion a evaluaciones, seguimiento y reporte final </t>
  </si>
  <si>
    <t>Evaluacion del desempeño de 96 puestos permanentes y 20 contratos ocasionales</t>
  </si>
  <si>
    <t>Numero de servidores con nombramiento definitivo, provisional y ocasional</t>
  </si>
  <si>
    <t>Ing. Rita Soza Zambrano / Lic. Leidy Toala Feijoo</t>
  </si>
  <si>
    <t>Establecer un marco que facilite el crecimiento y la formación continua de los empleados, asegurando así que adquieran las competencias necesarias para mejorar su desempeño y contribuir al éxito organizacional</t>
  </si>
  <si>
    <t>Plan Anual de Capacitación y desarrollo profesional.</t>
  </si>
  <si>
    <t>Elaborar el Plan Anual de capacitacion, ejecutar el proceso, control y seguimiento  de los programas de formacion y capacitacion.</t>
  </si>
  <si>
    <t>Cumplir con el 100% de las capacitaciones planificadas</t>
  </si>
  <si>
    <t>Porcentaje de servidores y trabajadores capacitados</t>
  </si>
  <si>
    <t>Evaluar la situación actual de la organización, mientras que las plantillas de talento humano buscan optimizar la gestión del personal. Además, se requiere la elaboración de un distributivo de personal que facilite la asignación adecuada de funciones y responsabilidades.</t>
  </si>
  <si>
    <t>Planificacion de Talento Humano</t>
  </si>
  <si>
    <t>Diagnostico Institucional, plantillas de talento humano.
Elaboracion  del distributivo de personal.</t>
  </si>
  <si>
    <t>Presentar la Planificacion de Talento Humano 2025</t>
  </si>
  <si>
    <t>Porcentaje de documento presentado</t>
  </si>
  <si>
    <t>nuevo</t>
  </si>
  <si>
    <t>Establecer un plan organizado que facilite la gestión y el disfrute de los períodos de descanso a lo largo del año.</t>
  </si>
  <si>
    <t>Programacion anual de vacaciones</t>
  </si>
  <si>
    <t>Elaborar el cronograma de vacaciones del personal.
Remitir el cronograma a cada direccion y jefatura y posteriormente informar las reprogramaciones.
Registrar individualmente las vacaciones gozadas.
Emitir las certificacion de los dias pendientes de vacaciones no gozadas.</t>
  </si>
  <si>
    <t>Programar al 100%  las vacaciones a la totalidad de servidores y trabajadores</t>
  </si>
  <si>
    <t>Porcentaje de dias de vacaciones gozadas en el año</t>
  </si>
  <si>
    <t>Ing. Rita Soza Zambrano / Lic. Petita Rosales / Tgla. Maribel Leon</t>
  </si>
  <si>
    <t>Garantizar el cumplimiento de las normativas vigentes y mejorar las condiciones laborales.</t>
  </si>
  <si>
    <t xml:space="preserve">Actualizacion de reglamentos internos para el personal bajo regimen laboral de la LOSEP y del Codigo del Trabajo. </t>
  </si>
  <si>
    <t>Presentar las propuestas de actualizacion de los reglamentos internos en aplicación a las normativas legales vigentes.
Socializar los reglamentos internos.
Ejecutar y controlar su aplicación.</t>
  </si>
  <si>
    <t>1 Reglamento Interno de administracion del talento humano</t>
  </si>
  <si>
    <t>Numero de reglamentos aprobados y socializados,</t>
  </si>
  <si>
    <t>Evaluar y actualizar la estructura organizativa y salarial, asegurando que los roles y responsabilidades estén alineados con las necesidades actuales de la institución.</t>
  </si>
  <si>
    <t>Revision a la Clasificación  y Valoración de Puestos Institucionales.</t>
  </si>
  <si>
    <t xml:space="preserve">Solicitar la aprobacion de la autoridad nominadora para el inicio del procesos de revision a la clasificacion y valoracion de puestos.
Realizar el Informe Tecnico 
Levantar  la informacion de analisis ocupacional y efectuar el analisis de cumplimiento.
</t>
  </si>
  <si>
    <t xml:space="preserve">1 proceso de revision </t>
  </si>
  <si>
    <t>Numero de puestos institucionales</t>
  </si>
  <si>
    <t>Garantizar la precisión y la integridad de la información relacionada con los empleados</t>
  </si>
  <si>
    <t>Registro y actualizacion de datos en el SIITH del personal municipal</t>
  </si>
  <si>
    <t>Subir a la plataforma del Ministerio del Trabajo del Sistema Informático Integrado del Talento Humano y Remuneraciones del MDT.</t>
  </si>
  <si>
    <t>100% del personal registrado en el SIITH</t>
  </si>
  <si>
    <t>Porcentaje de servidores y trabajadores registrados en el SIITH</t>
  </si>
  <si>
    <t>Identificar y elegir a los candidatos más adecuados para ocupar un puesto específico dentro de la Institucion.</t>
  </si>
  <si>
    <t>Proceso de selección de Personal</t>
  </si>
  <si>
    <t xml:space="preserve">Elaborar los informes de procedencia y selección de personal para llenar las vacantes </t>
  </si>
  <si>
    <t>Cubrir al 100% las vacantes planificadas para el 2025</t>
  </si>
  <si>
    <t>Numero de contratos y nombramientos otorgados</t>
  </si>
  <si>
    <t>Garantizar la correcta administración y supervisión de las obligaciones de los empleadores en relación con la seguridad social de sus trabajadores</t>
  </si>
  <si>
    <t>Manejo y Control del Sistema de Empleadores IESS.</t>
  </si>
  <si>
    <t>Reportes mensuales de planillas del IESS. Registro y legalizacion de los avisos de entradas y salidas. Reportes de los reposos medicos. Gestion de extension conyugal, planillas excepcionales.</t>
  </si>
  <si>
    <t>100% del personal registrado en el IESS</t>
  </si>
  <si>
    <t xml:space="preserve">Numero de afiliados </t>
  </si>
  <si>
    <t>Ing. Rita Soza Zambrano / Ing. Wilmer Lucas</t>
  </si>
  <si>
    <t>Gestionar y formalizar la compensación económica que se otorga a los empleados por su trabajo durante un período determinado.</t>
  </si>
  <si>
    <t>Nómina mensual de pago.</t>
  </si>
  <si>
    <t>Reportes de las nominas mensuales de pago: ROL DE EMPLEADOS, ROL DE OBREROS, ROL DE EMPLEADOS OCASIONALES, ROL DE EMPLEADOS EVENTUALES, ROL DE JUBILADOS</t>
  </si>
  <si>
    <t>12 Reportes Mensuales</t>
  </si>
  <si>
    <t>Numero de roles mensuales emitidos</t>
  </si>
  <si>
    <t>Determinar y formalizar el monto total que corresponde a un empleado al finalizar su relación laboral</t>
  </si>
  <si>
    <t>Liquidación de haberes.</t>
  </si>
  <si>
    <t>Informe de pago de liquidaciones de haberes del personal desvinculado de la entidad municipal. Reporte del Informe de PT / Informes emitidos</t>
  </si>
  <si>
    <t>Desvinculacion de 19 contratos ocasionales, 12 ex funcionarios y 3nombramientos de libre remocion</t>
  </si>
  <si>
    <t>Numero de personal desvinculado</t>
  </si>
  <si>
    <t>Asegurar un control adecuado y el cumplimiento de las normativas establecidas</t>
  </si>
  <si>
    <t>Registros de Decimos Tercero y Décimo Cuarto</t>
  </si>
  <si>
    <t>Registrar en los respectivos formularios el pago de los decimos y en las fechas establecidas por el MDT.</t>
  </si>
  <si>
    <t>2 registros anuales: décimo tercero y décimo cuarto</t>
  </si>
  <si>
    <t>Numero de registros anuales</t>
  </si>
  <si>
    <t>Segurar la autenticidad y veracidad de la información presentada.</t>
  </si>
  <si>
    <t>Validación de la constancia de las Declaraciones Juramentada – CGE.</t>
  </si>
  <si>
    <t>Reportes de los registros en la pagina web de la CGE, de las declaraciones por inicio de gestion, fin de gestion y periodicas</t>
  </si>
  <si>
    <t>100% de validacion de las declaraciones presentadas</t>
  </si>
  <si>
    <t>Reportes mensuales</t>
  </si>
  <si>
    <t>Garantizar la autenticidad y seguridad en el acceso a recursos y servicios.</t>
  </si>
  <si>
    <t>Emisión, control y uso de credenciales.</t>
  </si>
  <si>
    <t>Actualizacion, entrega y recepcion de las credenciales al personal en general de la entidad municipal</t>
  </si>
  <si>
    <t>100% de la credenciales solicitadas</t>
  </si>
  <si>
    <t>Numero de credenciales emitidas y recepctadas</t>
  </si>
  <si>
    <t>Garantizar una gestión adecuada y transparente de los recursos humanos dentro de la organización.</t>
  </si>
  <si>
    <t>16A</t>
  </si>
  <si>
    <t>Registro y control de la emisión de acciones de personal.</t>
  </si>
  <si>
    <t>Registrar el control de la numeracion de las Acciones de Personal emitidas por: nombramientos, vacaciones, licencias, renuncias, ceses, encargos, subrograciones, traspasos, cambios, etc.
Registrar los documentos que justifiquen la emision de las acciones</t>
  </si>
  <si>
    <t>100% de las acciones firmadas y registradas</t>
  </si>
  <si>
    <t>Numero Acciones emitidas</t>
  </si>
  <si>
    <t>Garantizar la correcta gestión y preservación de la información individual.</t>
  </si>
  <si>
    <t>Custodia y actualización de los expedientes personales.</t>
  </si>
  <si>
    <t>Actualizar los formularios de registro de datos, ficha social, acciones de personal, capacitaciones, hoja de vida.</t>
  </si>
  <si>
    <t>96 expedientes de servidores permanentes y 119 expedientes de contratos indefinidos</t>
  </si>
  <si>
    <t xml:space="preserve">Numero de expedientes </t>
  </si>
  <si>
    <t>Garantizar la organización, accesibilidad y preservación de la información.</t>
  </si>
  <si>
    <t>Digitalizacion de la documentacion emitida en el año fiscal: memorandum, informes, contratos, acciones de personal.</t>
  </si>
  <si>
    <t>100 % de archivos digitalizados del año 2024</t>
  </si>
  <si>
    <t>Numero de documentos digitalizados</t>
  </si>
  <si>
    <t>TOTAL TALENTO HUMANO</t>
  </si>
  <si>
    <t>Fortalecer la Seguridad Laboral, Mejorar la Respuesta ante Emergencias, Optimizar los Recursos Municipales, Promover la Salud y el Bienestar Laboral y Cumplir con Normativas de Seguridad.</t>
  </si>
  <si>
    <t>SALUD Y SEGURIDAD OCUPACIONAL</t>
  </si>
  <si>
    <t>Adquisicion de Equipos de Protección para el Personal Municipal del Cantón Puerto López.</t>
  </si>
  <si>
    <t>Entregar  21.473 unidades de  equipos de proteccion para el personal operativo del GAD MUNICIPAL para el año 2025</t>
  </si>
  <si>
    <t>Numero de equipos de proteccion</t>
  </si>
  <si>
    <t>274 beneficiarios del GAD Pto López</t>
  </si>
  <si>
    <t xml:space="preserve">CPC No. 481600924  CPC No. 282290012  CPC No. 282500037  CPC No. 293100021  CPC No. 282310922  CPC No. 481600923 CPC No. 481600921 </t>
  </si>
  <si>
    <t xml:space="preserve">“Mascarilla desechable” “Guante de trabajo en  cuero” “Guantes de protección personal” “Botas de agua”  “Conjunto impermeable en pvc” “Mascarilla de silicona media cara”  “Mascarilla con respirador” </t>
  </si>
  <si>
    <t>Ing. Ricardo Vasquez</t>
  </si>
  <si>
    <t>Fortalecer la Seguridad y Salud Ocupacional, Cumplir con las Normativas de Prevención de Riesgos, Promover una Cultura de Prevención, Mejorar la Capacidad de Respuesta ante Emergencias e Incrementar la Eficiencia y Productividad.</t>
  </si>
  <si>
    <t>Capacitaciones al personal del GAD MUNICIPAL en tema de prevencion de riesgos laborales</t>
  </si>
  <si>
    <t>Realizar capacitaciones al personal por parte del Ministerio de trabajo e IESS riesgo del trabajo</t>
  </si>
  <si>
    <t>Ralizar 10 capacitaciones para el año 2025</t>
  </si>
  <si>
    <t>Numero de capacitaciones</t>
  </si>
  <si>
    <t xml:space="preserve"> N/A</t>
  </si>
  <si>
    <t>Fortalecer la Gestión de Seguridad y Salud Ocupacional, Promover la Participación Activa y Colaboración Interdepartamental, Mejorar la Eficacia en la Resolución de Problemas de Seguridad, Garantizar el Cumplimiento de Normativas de Seguridad y Salud y Fomentar una Cultura Organizacional de Seguridad:</t>
  </si>
  <si>
    <t>Reuniones Bimensuales del Comité Paritario</t>
  </si>
  <si>
    <t xml:space="preserve">Participar de las reuniones </t>
  </si>
  <si>
    <t>Participar en 6 reuniones al año 2025</t>
  </si>
  <si>
    <t>8 Miembros del comité paritario</t>
  </si>
  <si>
    <t>Fomentar talleres y capacitación para fortalecer los programas y proyectos de estos sectores vulnerables.</t>
  </si>
  <si>
    <t>Capacitaciones al personal del GAD MUNICIPAL PTO LÓPEZ en temas de prevención de salud ocupacional</t>
  </si>
  <si>
    <t>Capacitar al personal del GAD MUNICIPAL en prevención de la salud ocupacional</t>
  </si>
  <si>
    <t>Realizar 10 capacitación en el 2025</t>
  </si>
  <si>
    <t>Número de capacitaciones</t>
  </si>
  <si>
    <t>Md. Gisella Aguilera</t>
  </si>
  <si>
    <t>Reuniones Mensuales con MESA INTERSECTORIAL DE ECUADOR SIN DESNUTRICIÓN</t>
  </si>
  <si>
    <t>Participar en reuniones</t>
  </si>
  <si>
    <t>Participar en 12 reuniones en el 2025</t>
  </si>
  <si>
    <t>Número de reuniones</t>
  </si>
  <si>
    <t>Cantón Puerto López</t>
  </si>
  <si>
    <t>Mejorar la Gestión de la Salud del Personal, Cumplir con Normativas de Salud y Seguridad Laboral, Optimizar la Planificación de la Salud Laboral, Facilitar la Atención Médica y el Seguimiento de Enfermedades y Fomentar la Transparencia y la Confianza.</t>
  </si>
  <si>
    <t>Consultorio Médico Institucional</t>
  </si>
  <si>
    <t xml:space="preserve">Actualización de 274  fichas médicas del personal municipal de Pto López </t>
  </si>
  <si>
    <t>274 Fichas médicas</t>
  </si>
  <si>
    <t>Nº fichas actualizadas</t>
  </si>
  <si>
    <t>Firmar acuerdos para adquirir equipamiento, insumos, medicinas y alimentos para entregar a las personas en situaciones de extrema pobreza y capacidades especiales, en el marco del plan provincial Manabí Saludable.</t>
  </si>
  <si>
    <t>Adquisición de equipo médico para la unidad de salud ocupacional del GAD Municipal del cantón Puerto López</t>
  </si>
  <si>
    <t xml:space="preserve">Adquisicón de camillas, portasuero, archivador, estetoscopio, tensiómetro, pulsioximetro, gluómetro, termòmetro, cinta métroca, balanza con tallímetro para contar con equipos médicos para mejorar la calidad de atención y servicios de salud a los trabajadores y empleados municipales </t>
  </si>
  <si>
    <t>Realizar 1 proceso de adquisción de insumos mèdicos para fortalecimiento del consultorio de salud ocuacional</t>
  </si>
  <si>
    <t>Nº de procesos ejecutados (ninguno al momento)</t>
  </si>
  <si>
    <t>275 beneficiarios del GAD Pto López</t>
  </si>
  <si>
    <t>TOTAL SALUD Y SEGURIDAD OCUPACIONAL</t>
  </si>
  <si>
    <t>Evaluar la calidad del servicio recibido por los ciudadanos.</t>
  </si>
  <si>
    <t>ATENCION AL USUARIO</t>
  </si>
  <si>
    <t>Encuestas de satisfacción de la atención brindada por parte de los servidores públicos</t>
  </si>
  <si>
    <t>Implementar escuestas fisicas para la evaluacion del nivel de satisfaccion de los usuarios</t>
  </si>
  <si>
    <t>Aplicar 100 encuentras mensuales a los usuarios externos que solicitan servicios municipales</t>
  </si>
  <si>
    <t>Numero de encuestas aplicadas</t>
  </si>
  <si>
    <t>Analizar y comprender las razones detrás de estas insatisfacciones.</t>
  </si>
  <si>
    <t>Estadística de las quejas y reclamos presentados por los usuarios</t>
  </si>
  <si>
    <t>Identificar y derivar las quejas y reclamos presentados fisica y virtualmente, derivarlos a las areas correspondientes y realizar el seguimiento de atencion y solucion.</t>
  </si>
  <si>
    <t>Reportes mensuales 12 de las quejas y reclamos presentados</t>
  </si>
  <si>
    <t>Facilitar la gestión y seguimiento de los procedimientos administrativos realizados por los ciudadanos.</t>
  </si>
  <si>
    <t>Registro de tramites ciudadanos</t>
  </si>
  <si>
    <t xml:space="preserve">Atender a los usuarios externos. Control y seguimiento de las solicitudes realizadas, </t>
  </si>
  <si>
    <t>100 solicitudes de tramites mensuales</t>
  </si>
  <si>
    <t>Numero de tramites y solicitudes mencuales</t>
  </si>
  <si>
    <t>TOTAL ATENCION AL USUARIO</t>
  </si>
  <si>
    <t>Analizar las causas y patrones de las ausencias, con el fin de implementar estrategias que mejoren la asistencia y el bienestar de los empleados.</t>
  </si>
  <si>
    <t>BIENESTAR SOCIAL</t>
  </si>
  <si>
    <t>Registros y estadísticas de ausentismo en el trabajo</t>
  </si>
  <si>
    <t>Reportes mensuales del control de asistencia: faltas, justificaciones, vacaciones, citas medicas, reposos medicos, del personal municipal. Rol de Empleados, Rol de Obreros, Rol de empleados ocasionales y eventuales</t>
  </si>
  <si>
    <t>Reportes mensuales del control de asistencia del personal</t>
  </si>
  <si>
    <t>Numero de reportes mensuales</t>
  </si>
  <si>
    <t>Garantizar que se cumplan las obligaciones financieras correspondientes a los trabajadores jubilados.</t>
  </si>
  <si>
    <t>Seguimiento y control del pago de la jubilación patronal</t>
  </si>
  <si>
    <t>Visitas domiciliarias mensuales a los jubilados patronales para el registro del pago de la jubilacion.</t>
  </si>
  <si>
    <t>Visistas mensuales a los 8 jubilados patronales registrados</t>
  </si>
  <si>
    <t>Numero de visitas realizadas</t>
  </si>
  <si>
    <t>Recopilar información relevante que permita conocer su situación personal y laboral, facilitando así la gestión de recursos y la implementación de políticas adecuadas.</t>
  </si>
  <si>
    <t>Ficha social de cada servidor y trabajador municipal</t>
  </si>
  <si>
    <t>Registrar y actualizar las fichas sociales de los trabajadores y servidores publicos</t>
  </si>
  <si>
    <t>119 fichas de contratos indefinidos y 96 fichas de normbramientos permanentes</t>
  </si>
  <si>
    <t>Numero de fichas registradas</t>
  </si>
  <si>
    <t>Fomentar la participación comunitaria, promover el deporte y la cultura, así como fortalecer los lazos sociales entre los ciudadanos.</t>
  </si>
  <si>
    <t>Organización de eventos: Olimpiadas Municipales, novena municipal, fin de año.</t>
  </si>
  <si>
    <t>Programar y Organizar las actividades de confraternidad para el personal municipal,</t>
  </si>
  <si>
    <t>3 eventos anuales</t>
  </si>
  <si>
    <t>Numero  de participantes en los eventos</t>
  </si>
  <si>
    <t>Mejorar el bienestar general de la población mediante la implementación de estrategias que fomenten hábitos saludables y reduzcan la incidencia de enfermedades.</t>
  </si>
  <si>
    <t>Programas de promoción y prevención de la salud.</t>
  </si>
  <si>
    <t>Realizar los reportes mensuales de los indices de ausentismo por: Enfermedad Comun, Enfermedad laboral, Enfermedad por accidente de Trabajo.</t>
  </si>
  <si>
    <t>Evaluar su situación laboral y personal, así como fomentar una mejor comunicación y comprensión entre la administración y los empleados.</t>
  </si>
  <si>
    <t>Visitas domiciliarias al personal municipal.</t>
  </si>
  <si>
    <t>Realizar las visitas domiciliarias asignadas por la Direccion de Talento Humano para anilisis de la situacion familiar en los casos que se requieran</t>
  </si>
  <si>
    <t>Cumplir con las visitas asignadas por el jefe inmediato superior</t>
  </si>
  <si>
    <t>TOTAL BIENESTAR SOCIAL</t>
  </si>
  <si>
    <t>TOTAL DIRECCION DE TALENTO HUMANO</t>
  </si>
  <si>
    <t>DIRECCION ADMINISTRATIVA</t>
  </si>
  <si>
    <t>16. Promover sociedades pacíficas e inclusivas para el desarrollo sostenible, facilitar el acceso a la justicia para todos y construir a todos los niveles instituciones eficaces e inclusivas que rindan cuentas</t>
  </si>
  <si>
    <t>Establecer un marco normativo y estratégico para la gestión de las contrataciones públicas a lo largo del año</t>
  </si>
  <si>
    <t>COMPRAS PÚBLICAS</t>
  </si>
  <si>
    <t>Plan Anual de Contratación del Gobierno Autónomo Descentralizado del cantón Puerto López</t>
  </si>
  <si>
    <t>1. Solicitar a la Dirección Financiera por intermedio de la Dirección Administrativa, el Presupuesto Aprobado para el ejercicio fiscal 2025, hasta el 20 de diciembre de 2024.
 2. Solicitar a la Coordinación de Planificación Institucional por intermedio de la Dirección Administrativa, el Plan Operativo Anual del ejercicio fiscal 2025, hasta el 20 de diciembre de 2024.
 3. Elaborar y presentar el proyecto del Plan Anual de Contratación hasta el 07 de enero de 2025 conforme a la información remitida (Presupuesto Institucional y POA aprobado), a efectos de someterlo a consideración y revisión del Director Financiero y Coordinadora de Planificación Institucional, previa aprobación del Alcalde o Alcaldesa.
 4. Publicar el Plan Anual de Contratación del Gobierno Autónomo Descentralizado Municipal del cantón Puerto López del ejercicio fiscal 2025 en el Sistema Oficial de Contratación del Estado dentro del plazo establecido en el Art. 43 del RGLOSNCP.</t>
  </si>
  <si>
    <t>Plan Anual de Contratación aprobado por la Máxima Autoridad y publicado en el Sistema Oficial de Contratación del Estado hasta el 15 de enero de 2024</t>
  </si>
  <si>
    <t>Numero de actividad completada hasta el 15 de enero de 2024.</t>
  </si>
  <si>
    <t>Ing. María José Tierra</t>
  </si>
  <si>
    <t>Realizar reformas al Plan Anual de Contratación del Gobierno Autónomo Descentralizado (GAD) del cantón Puerto López puede abordarse desde diferentes perspectivas.</t>
  </si>
  <si>
    <t>Reformas al Plan Anual de Contratación del Gobierno Autónomo Descentralizado del cantón Puerto López</t>
  </si>
  <si>
    <t>1. Elaborar el borrador de la resolución administrativa de reforma al PAC previa autorización de la máxima autoridad.
 2. Publicar de resolución y ejecución de reforma al PAC en el Sistema Oficial de Contratación del Estado.
 3. Notificar de ejecución de reforma al PAC a la Dirección Administrativa.
 4. Generar certificación PAC en los casos que aplique.</t>
  </si>
  <si>
    <t>Reformas al Plan Anual de Contratación aprobados por la Máxima Autoridad y publicadas en el Sistema Oficial de Contratación del Estado</t>
  </si>
  <si>
    <t>Número de reformas ejecutadas vs. Número de reformas autorizadas</t>
  </si>
  <si>
    <t>Garantizar la correcta implementación, monitoreo y evaluación de las actividades de contratación pública que realiza esta entidad.</t>
  </si>
  <si>
    <t>Seguimiento al Plan Anual de Contratación del Gobierno Autónomo Descentralizado del cantón Puerto López</t>
  </si>
  <si>
    <t>1. Revisar de forma cuatrimestral los procedimientos de contratación ejecutados y planificados en el PAC 2025.
 2. Elaborar y presentar informe cuatrimestral de ejecución del PAC 2025.</t>
  </si>
  <si>
    <t>Elaborar y presentar un informe de la ejecución de la PAC 2025 por cuatrimestre</t>
  </si>
  <si>
    <t>Número de informes de ejecución PAC presentados</t>
  </si>
  <si>
    <t>31/4/2025</t>
  </si>
  <si>
    <t>Garantizar que la ciudadanía tenga plena visibilidad y comprensión sobre cómo se llevan a cabo las contrataciones dentro de una entidad pública</t>
  </si>
  <si>
    <t>Transparencia y acceso a la información pública respecto a los procedimientos de contratación ejecutados por la entidad</t>
  </si>
  <si>
    <t>1. Consultar los procedimientos efectuados en el mes y elaborar la matriz correspondiente al numeral 8 de la LOTAIP
 2. Remitir la matriz del numeral 8 de la LOTAIP a la Dirección Administrativa para revisión y notificación al encargado de transparencia</t>
  </si>
  <si>
    <t>Elaborar y presentar de forma mensual, la matriz del numeral 8 de la LOTAIP hasta el día 5 de cada mes</t>
  </si>
  <si>
    <t>Número de matrices presentadas</t>
  </si>
  <si>
    <t xml:space="preserve">Establecer un proceso administrativo y contable para el seguimiento y análisis financiero de gastos o ingresos que son de baja magnitud. </t>
  </si>
  <si>
    <t>Reportes trimestrales de ínfima cuantía</t>
  </si>
  <si>
    <t>1. Consolidar de forma trimestral la información de las facturas de los procedimientos de ínfima cuantía publicadas en el Sistema Oficial de Contratación Pública.
 2. Elaborar y presentar a la Dirección Administrativa el reporte trimestral hasta el día 5 del mes siguiente.</t>
  </si>
  <si>
    <t>Elaborar y presentar de forma trimestral, el reporte las facturas de ínfima cuantía publicadas en el SOCE, hasta el día 5 del mes siguiente</t>
  </si>
  <si>
    <t>Número de reportes presentados</t>
  </si>
  <si>
    <t>Elaborar y presentar reportes trimestrales que brinden una visión integral sobre el estado, desempeño y actualizaciones del catálogo electrónico</t>
  </si>
  <si>
    <t>Reportes trimestrales de catálogo electrónico</t>
  </si>
  <si>
    <t>1. Consolidar de forma trimestral la información de las órdenes de compra de los procedimientos de catálogo electrónico generadas en el Sistema Oficial de Contratación Pública.
 2. Elaborar y presentar a la Dirección Administrativa el reporte trimestral hasta el día 5 del mes siguiente.</t>
  </si>
  <si>
    <t>Elaborar y presentar de forma trimestral, el reporte las órdenes de compra de catálogo electrónica generadas en el SOCE, hasta el día 5 del mes siguiente</t>
  </si>
  <si>
    <t>Cumplir con los términos establecidos para la publicación de facturas relacionadas con procedimientos de ínfima cuantía, asegurando la transparencia y la correcta gestión administrativa en la gestión de recursos públicos</t>
  </si>
  <si>
    <t>Cumplimiento de términos de publicación de facturas de procedimientos de ínfima cuantía</t>
  </si>
  <si>
    <t>1. Solicitar al Delegado del Subproceso de Contabilidad hasta el 20 de cada mes, las facturas de los procedimientos de ínfima cuantía generadas en el mes en curso.
 2. Publicar en el SOCE, las facturas reportadas por el Delegado del Subproceso de Contabilidad hasta el último día hábil del mes en curso.
 3. 3. Reportar a la Dirección Administrativa, las facturas publicadas de procedimientos de ínfima cuantía hasta el último día hábil del mes en curso.</t>
  </si>
  <si>
    <t>Publicar en el SOCE, las facturas reportadas por el Delegado del Subproceso de Contabilidad hasta el último día hábil del mes en curso.</t>
  </si>
  <si>
    <t>Número de facturas publicadas vs número de facturas remitidas para publicación</t>
  </si>
  <si>
    <t>Asegurar la correcta aplicación de los procesos y normativas establecidos en el RGLOSNCP, promoviendo la confianza en la gestión pública y el uso responsable de los recursos.</t>
  </si>
  <si>
    <t>Cumplimiento Art. 45 del RGLOSNCP (Certificación PAC y Verificación Catálogo Electrónico)</t>
  </si>
  <si>
    <t>1. Consultar en el SOCE, si lo requerido se encuentra planificado en el PAC
 2. Consultar en el SOCE, si lo requerido forma parte del sistema de catálogo electrónico (bienes o servicios)
 3. Generar la certificación PAC y remitirla a la Dirección Administrativa para autorización y notificación al área requirente</t>
  </si>
  <si>
    <t>Generar las certificaciones en el término máximo de 2 días contados a partir de la solicitud</t>
  </si>
  <si>
    <t>Número de certificaciones emitidas vs número de certificaciones solicitadas</t>
  </si>
  <si>
    <t>TOTAL COMPRAS PUBLICAS</t>
  </si>
  <si>
    <t>Llevar un control digital de los documentos elaborados dentro del departamento.</t>
  </si>
  <si>
    <t>ADMINISTRACION DE BIENES Y MANTENIMIENTOS</t>
  </si>
  <si>
    <t>Digitalizar el Archivo de Administracion de bienes y mantenimientos</t>
  </si>
  <si>
    <t>Digitalizar 1500 oficios, memorándum, informes de cierre mensual, distribucion de materiales, informe de pago de energia electrica, ingresos, egresos, y procesos eleaborados por el departamento de administracion de bienes y manteniemientos.</t>
  </si>
  <si>
    <t>Escanear 1500 documentos durante el año 2025</t>
  </si>
  <si>
    <t>Ing. Fabiola Chilan Alban</t>
  </si>
  <si>
    <t>Elaborar el registro contable de los insumos y bienes adquiridos por la institución.</t>
  </si>
  <si>
    <t>Realizar ingresos y egresos de materiales y bienes adquiridos por el Gad. Municipal</t>
  </si>
  <si>
    <t>Realizar ingresos y egresos de suministros de oficina, aseo, proteccion, ferreteria y demas insumos , asi mismo de bienes necesarios para las actividades del personal que labora dentro de la municipalidad</t>
  </si>
  <si>
    <t>Elaborar 1200 ingresos y egresos</t>
  </si>
  <si>
    <t>N° ingresos y egreso</t>
  </si>
  <si>
    <t>Ing. Nestor Lascano Garcia</t>
  </si>
  <si>
    <t>Controlar los ingresos y egresos de los bienes e insumos adquiridos por la institución</t>
  </si>
  <si>
    <t>Elaborar el ineventario de la bodega.</t>
  </si>
  <si>
    <t>Realizar la constatacion de la adqusiicion y el stock de los insumos que se encuentran en la bodega del departamento de Adm. de Bienes y Mantenimiento</t>
  </si>
  <si>
    <t>Elaborar 4 informes trimestrales del stock con el que cuenta en la bodega del departamento de Adm. de Bienes y Mantenimiento</t>
  </si>
  <si>
    <t>N° de informes de constatacion</t>
  </si>
  <si>
    <t>Sr. Wisthon Jara Chiquito</t>
  </si>
  <si>
    <t>Elaborar el registro físico de los bienes entregados a los funcionarios que laboran en el Gad. Municipal</t>
  </si>
  <si>
    <t>Constatar, codificar y elaborar las actas de entrega recpecion.</t>
  </si>
  <si>
    <t>Realizar la constatacion y codificacion de bienes y elaborar las actas de entrega recepcion de cutodio final a los funcionarios que laboran dentro de la institucion.</t>
  </si>
  <si>
    <t>Elaborar 153 actas y 1000 codigos</t>
  </si>
  <si>
    <t>N° de actas</t>
  </si>
  <si>
    <t>Ing. Gary Cantos, Ing. Nestor Lascano, Eco. Geovanny Zalamea, Sr. Wisthon Jara</t>
  </si>
  <si>
    <t>Mantener el correcto funcionamiento de las instalaciones donde labora la institución</t>
  </si>
  <si>
    <t>Elaborar el plan de mantenimiento de las instalaciones del GAD. Municipal</t>
  </si>
  <si>
    <t>Elaborar el plan de mantenimiento de de las instalaciones del GAD. Municipal relacionado a gafiteria, electricidad de baja tension, plomeria y cerrajeria</t>
  </si>
  <si>
    <t>Elaborar 1 plan de mantenimiento</t>
  </si>
  <si>
    <t>Numero plan de mantenimiento</t>
  </si>
  <si>
    <t>Eco. Geovanny Zalamea</t>
  </si>
  <si>
    <t>Realizar el mantenimiento de las instalaciones del Gad. Municipal</t>
  </si>
  <si>
    <t>Realizar el mantenimiento de gafiteria, electricidad de baja tension, cerrajeria y plomeria de las instalaciones del GAD. Municipal.</t>
  </si>
  <si>
    <t>Realizar 210 trabajos de mantenimientos</t>
  </si>
  <si>
    <t>N° de informes de trabajo realizado</t>
  </si>
  <si>
    <t>Eco. Geovanny Zalamea / Sr. Wisthon Jara</t>
  </si>
  <si>
    <t>Realizar Mantenimiento y correctivo de sistemas de climatizacion</t>
  </si>
  <si>
    <t>Elaborar el proceso de contratación para el servicio de mantenimiento preventivo y correctivo de los aires acondicionados que pertenecen al Gad. Municipal del Canton Puerto Lopez.</t>
  </si>
  <si>
    <t>Dar mantenimiento correctivo a 41 aires acondicionados y mantenimiento preventido a 41 aires acondiconados</t>
  </si>
  <si>
    <t>N° de aires acondicionados dado mantenimiento</t>
  </si>
  <si>
    <t>REPARACION Y MANTENIMIENTO DE AIRE ACONDICIONADO</t>
  </si>
  <si>
    <t>Ing. Gary Cantos / Ing. Nestor Lascano Garcia</t>
  </si>
  <si>
    <t>Ejecutar mantenimiento de bienes mubles</t>
  </si>
  <si>
    <t>Elaborar el proceso de contratación para el servicio de mantenimiento y reparacion de los bienees muebles que pertenecen al Gad. Municipal del Canton Puerto Lopez.</t>
  </si>
  <si>
    <t>Dar mantenimiento y reparar 630 bienes muebles.</t>
  </si>
  <si>
    <t>N° numero de bienes dado mantenimiento y reparados</t>
  </si>
  <si>
    <t>SERVICIOS GENERALES DE REPARACION Y MANTENIMIENTO</t>
  </si>
  <si>
    <t>Adquirir materiales y equipos de ferreteria</t>
  </si>
  <si>
    <t>Adquirir 512 articulos entre materiales y equipos de ferreteria</t>
  </si>
  <si>
    <t>N° de procesos elaborados</t>
  </si>
  <si>
    <t>SERVICIOS COMERCIALES AL POR MENOR DE ARTICULOS DE FERRETERIA Y HERRAMIENTAS DE MANO TIENDAS NO ESPECIALIZADAS</t>
  </si>
  <si>
    <t>Mantener la dotación de insumos necesarios para realizar las diferentes labores de los departamentos.</t>
  </si>
  <si>
    <t>Adquirir suministros y materiales de oficina</t>
  </si>
  <si>
    <t>Adquirir 13,598 suministros y materiales de oficina</t>
  </si>
  <si>
    <t>31/06/2025</t>
  </si>
  <si>
    <t>Adquirir suministros y materiales de aseo</t>
  </si>
  <si>
    <t>Adquirir 2,000 suministros y materiales de aseo</t>
  </si>
  <si>
    <t>Mantener los bienes del Gad. Municipal asegurados</t>
  </si>
  <si>
    <t>Adquirir polizas de seguros para el personal municipal y para los bienes que pertenecen al GAD. Municipal</t>
  </si>
  <si>
    <t>Elaborar el proceso de contratación para la "contratación de polizas de seguro en los ramos de de incendio y/o líneas aliadas, robo y/o asalto, equipo electrónico, vehículos, equipo y maquinaria, rotura de maquinaria, casco aéreo y fidelidad tipo blanket del Gad Municipal del Cantón Puerto López"</t>
  </si>
  <si>
    <t>Adquisicion de 8 polizas de seguros</t>
  </si>
  <si>
    <t>SEGURO MULTIRIESGO</t>
  </si>
  <si>
    <t>Adquirir sellos y talonarios para los diferentes oficinas del GAD. Municipal</t>
  </si>
  <si>
    <t>Elaborar el proceso de contratación para la "adquisicion de sellos, talonarios de combuistible, provision de lubricantes,requerimiento de taller mecanica, sellos de clausura y paralizacion de obra, talonarios de ingreso y egreso de bienes, talonario de notificacion y citacion y talonarios de la registraduria de la propiedad del Gad Municipal del Cantón Puerto López"</t>
  </si>
  <si>
    <t>Adquisicion de 210 sellos yY 2109 insumos preimpresos</t>
  </si>
  <si>
    <t>891211011
 891211016
 3259000111</t>
  </si>
  <si>
    <t>OTROS SERVICIOS DE IMPRENTA N.C.P. - SERVICIOS DE IMPRENTA DCTOS VARIOS (TITULOS DE CONDUCCIÓN, ADHESIVOS, STICKERS,FORMAS CONTINUAS) - SELLOS</t>
  </si>
  <si>
    <t>29/02/2025</t>
  </si>
  <si>
    <t>TOTAL ADMINISTRACION DE BIENES Y MANTENIMIENTOS</t>
  </si>
  <si>
    <t>Contar con un modelo de gestión cercano a la ciudadanía, que sea participativo, inclusivo, eficiente y transparente a partir de la incorporación de la optimización
 de recursos y fortalecimiento de la institucionalidad</t>
  </si>
  <si>
    <t>Plan de mantenimiento preventivo y correctivo a los equipos electronicos del GAD Municipal Puerto López</t>
  </si>
  <si>
    <t>Elaborar el proceso de contratación para el "SERVICIOS DE MANTENIMIENTO, REPARACION Y ATENCION DEL EQUIPO DE COMPUTACION de los equipos informaticos del GAD Municipal del canton Puerto Lopez" 
 CE-20230002505355 - PORTATIL
 CE-20230002505356 - ESCRITORIO</t>
  </si>
  <si>
    <t>Realizar 23 mantenimientos PREVENTIVO Y/O CORRECTIVO de computadoras durante el año 2025.</t>
  </si>
  <si>
    <t>Numero de mantenimientos</t>
  </si>
  <si>
    <t>Edison Montaluisa, Rafael Pibaque, Luis Contraras</t>
  </si>
  <si>
    <t>Elaborar el proceso de contratación para el "SERVICIOS DE MANTENIMIENTO, REPARACION Y ATENCION DEL EQUIPO IMPRESORAS de los equipos informaticos del GAD Municipal del canton Puerto Lopez"</t>
  </si>
  <si>
    <t>Realizar 19 mantenimientos de Impresoras</t>
  </si>
  <si>
    <t>Plan de contingencias informático</t>
  </si>
  <si>
    <t>1.- Levantamiento de informacion de equipos
 2.- Gerarar bae de datos de empleados con los equipos que tienen a su cargo</t>
  </si>
  <si>
    <t>Realizar 1 PLAN DE CONTINGENCIA</t>
  </si>
  <si>
    <t>Numero de PLAN DE CONTINGENCIA</t>
  </si>
  <si>
    <t>Administrar y actualizar el sitio Web institucional</t>
  </si>
  <si>
    <t>1.- Levantamiento de informacion de areas
 2.- Generar encuestas de resultados y sugerencias
 3.- Restructuración de links de información</t>
  </si>
  <si>
    <t>Realizar 240 actualizacion en las paginas web de la institucion.</t>
  </si>
  <si>
    <t>Numero de SITIO WEB</t>
  </si>
  <si>
    <t>Edison Montaluisa, Ivan Toro</t>
  </si>
  <si>
    <t>Inventario de recursos tecnológicos</t>
  </si>
  <si>
    <t>1.- Levantamiento de informacion de areas
 2.- diseño de mapa de hubicacion de equipos tecnologicos</t>
  </si>
  <si>
    <t>Realizar al 100 % el inventario institucional</t>
  </si>
  <si>
    <t>Porcentaje de INVENTARIO</t>
  </si>
  <si>
    <t>Plan de desarrollo tecnológico</t>
  </si>
  <si>
    <t>1.- Levantamiento de informacion de areas</t>
  </si>
  <si>
    <t>Realizar 1 PLAN DE DESARROLLO</t>
  </si>
  <si>
    <t>Numero de PLAN DE DESARROLLO</t>
  </si>
  <si>
    <t>31/6/2025</t>
  </si>
  <si>
    <t>Términos de referencia para procesos de contratación pública</t>
  </si>
  <si>
    <t>1- Elaborar Terminos de referencia de procesos de contratacion planificados
 2.- Analisis de costos de productos a obtener</t>
  </si>
  <si>
    <t>Desarrollar 9 terminos de Referencia para las respectivas contratacion de los procesos</t>
  </si>
  <si>
    <t>Numero de Terminos de Referencia</t>
  </si>
  <si>
    <t>31/11/2025</t>
  </si>
  <si>
    <t>Generar respaldos digitales de bases de datos de sistemas informaticos</t>
  </si>
  <si>
    <t>Elaborar 48 respaldos digitales de bases de datos</t>
  </si>
  <si>
    <t>Numero de Respaldos</t>
  </si>
  <si>
    <t>Elaborar el proceso de contratación para la "Contratacion de los servicios de rediseno web incluido hosting y dominio para la pagina web institucional del GAD Municipal del canton Puerto Lopez"</t>
  </si>
  <si>
    <t>Elaborar 1 contratacion de servicio de hosting en el año 2025</t>
  </si>
  <si>
    <t>Numero de contratacion de servicio hosting</t>
  </si>
  <si>
    <t>EL PROVEEDOR DE SERVICIOS DE INTERNET TAMBIEN PUEDE PROPORCIONAR LOS SERVICIOS LIBRES JUNTO CON EL ACCESO DE INTERNET COMO EL ESPACIO PARA LA PAGINA WEB DEL CLIENTE</t>
  </si>
  <si>
    <t>Numero de computadoras</t>
  </si>
  <si>
    <t>ACCESORIOS,DISPOSITIVO DE ACCESO WEB, DIADEMA,UPS,ADAPTADOR PC,AUDIFONOS PARA COMPUTADORAS</t>
  </si>
  <si>
    <t>N° de bienes en adquiridos</t>
  </si>
  <si>
    <t>Edison Montaluisa</t>
  </si>
  <si>
    <t>Numero de insumos para impresoras</t>
  </si>
  <si>
    <t>351300111
 351300119
 351300115
 3513001113</t>
  </si>
  <si>
    <t>TINTA NEGRA IMPRESORA MODELO 4 BT60BK
 TINTA MAGENTA IMPRESORA MODELO 4 BT5001M
 TINTA CIAN IMPRESORA MODELO 4 BT5001M
 TINTA AMARILLO IMPRESORA MODELO 4 BT5001M</t>
  </si>
  <si>
    <t>Mantener activo la operatividad del servicio de 1 ENLACE Transito y 2 Enlaces de cmaras del Ecu 911</t>
  </si>
  <si>
    <t>Elaborar irformes preparatorios</t>
  </si>
  <si>
    <t>1.- Activar 2 Servicios del ECU 911 
 2.- Monitorear los 3 Servicios</t>
  </si>
  <si>
    <t>Numero de Servicios y Monitoreo</t>
  </si>
  <si>
    <t>SERVICIOS DE SUMINISTROS DE UNA CONEXION DIRECTA A INTERNET</t>
  </si>
  <si>
    <t>CONTRATACION DE 1 SERVICIO DE MANTENIMIENTO CORRECTIVO ESPECIALIZADO, INCLUIDO PIEZAS Y REPUESTOS PARA EL SERVIDORES DELL POWEREDGE</t>
  </si>
  <si>
    <t>Numero de contratacion</t>
  </si>
  <si>
    <t>SERVICIOS DE MANTENIMIENTO, REPARACION Y ATENCION DEL EQUIPO DE COMPUTACION (INFORMATICA)</t>
  </si>
  <si>
    <t>Edison Montaluisa,Ivan Toro</t>
  </si>
  <si>
    <t>Mantener activo el servicio de internet corporativo contratado hasta el 30 de enero 2026 denominado "SERVICIOS DE PROVISION DE INTERNET CORPORATIVO PARA EL GAD MUNICIPAL DEL CANTÓN PUERTO LÓPEZ Y PUNTOS WIFI EN ESPACIOS PÚBLICOS"</t>
  </si>
  <si>
    <t>1.- Monitorear el servicio
 2.- Elaboracion de informes mensuales</t>
  </si>
  <si>
    <t>Mantener al 100% el Servicio Activo de Internet Coorporativo</t>
  </si>
  <si>
    <t>Numero de Servicio</t>
  </si>
  <si>
    <t>9P</t>
  </si>
  <si>
    <t>ADQUISICION DE HERRAMIENTAS Y EQUIPOS ESPECIALES PARA ELECTRONICA Y COMPUTACION</t>
  </si>
  <si>
    <t>4824300117
 429992527</t>
  </si>
  <si>
    <t>1.- HERRAMIENTAS Y EQUIPOS ESPECIALES PARA ELECTRONICA Y COMPUTACION
 2.- CAJAS DE HERRAMIENTAS</t>
  </si>
  <si>
    <t>10P</t>
  </si>
  <si>
    <t>Mantener activo el servicio de internet corporativo contratado y amplificar REDES INTERNAS WIFI</t>
  </si>
  <si>
    <t>1.- Monitorear el servicio</t>
  </si>
  <si>
    <t>Mantener al 100% el Servicio Activo de Internet Coorporativo AMPLIFICANDO REDES WIFI LOCALES</t>
  </si>
  <si>
    <t>AMPLIFICADOR DE SEÑAL</t>
  </si>
  <si>
    <t>TOTAL TECNOLOGÍA DE INFORMACIÓN</t>
  </si>
  <si>
    <t>Implementar las herramientas y acciones necesarias para reducir el grado de vulnerabilidad con el objetivo de prevenir y mitigar acciones negativas derivadas de factores o riesgos externos e internos y de esta manera salvaguardar los bienes públicos de propiedad municipal.</t>
  </si>
  <si>
    <t>CONTROL Y VIGILANCIA DE BIENES PUBLICOS</t>
  </si>
  <si>
    <t>1a</t>
  </si>
  <si>
    <t>Elaborar Plan de seguridad interna, de los diferentes bienes institucionales.</t>
  </si>
  <si>
    <t>Presentar el Plan de seguridad interna a la Direccion Admistrativa para que realice el tramite de aprobacion</t>
  </si>
  <si>
    <t>Elaborar 1 plan de seguridad interna de los bienes municipales Durante el primer semestre del año 2025</t>
  </si>
  <si>
    <t>Numero de Plan de seguridad</t>
  </si>
  <si>
    <t>Sr. Stalin Gomez Mite - Econ. Elsy Menendez Mendoza</t>
  </si>
  <si>
    <t>6. Incentivar la generación de empleo digno.</t>
  </si>
  <si>
    <t>Poseer el detalle actualizado de los bienes de propiedad municipal para de esta manera llevar una adecuada administración, utilización, control y custodia de los mismos.</t>
  </si>
  <si>
    <t>Actualizar de Inventario de bienes publicos de propiedad municipal.</t>
  </si>
  <si>
    <t>Realizar constatacion e ingreso al inventario de todos los bienes publicos del Canton.</t>
  </si>
  <si>
    <t>Actualizar 1 inventario de forma anual para conocer el estado en que se encuentran los bienes municipales.</t>
  </si>
  <si>
    <t>Numero de inventarioactualizado</t>
  </si>
  <si>
    <t>Garantizar que el personal de guardias municipales realice el control y custodia de los bienes municipales que se encuentren bajo su vigilancia de manera permanente.</t>
  </si>
  <si>
    <t>Programar el horario de guardianía para la vigilancia y custodia de los bienes públicos</t>
  </si>
  <si>
    <t>Elaborar de forma mensual los cronogramas de labores del personal de guardias municipales</t>
  </si>
  <si>
    <t>Elaborar 12 cronogramas de labores al año para el personal de guardias municipales</t>
  </si>
  <si>
    <t>numero de cronogramas mensuales elaborados</t>
  </si>
  <si>
    <t>Sr. Stalin Gomez Mite</t>
  </si>
  <si>
    <t>Garantizar que exista disponibilidad de guardianía permanente en los diferentes bienes públicos</t>
  </si>
  <si>
    <t>Ejecutar la planificacion y vigilancia de las diferentes instalaciones del GAD Municipal.</t>
  </si>
  <si>
    <t>Monitorear el cumplimiento de labores del personal de guardias</t>
  </si>
  <si>
    <t>Cumplir con planificacion anual de control y vigilancia permanente de 7 bienes</t>
  </si>
  <si>
    <t>Numero de turnos de guardianias</t>
  </si>
  <si>
    <t>Lograr que el lugar de trabajo sea seguro disminuyendo todos los riegos posibles</t>
  </si>
  <si>
    <t>2p</t>
  </si>
  <si>
    <t>Equipar al personal de guardias de acuerdo a lo requerido en el plan de seguridad interna del GADMC-Puerto Lopez</t>
  </si>
  <si>
    <t>Garantizar la proteccion del personal de guardias y de los bienes publicos
 Dotar al personal de guardias con los implementos necesarios para cumplimiento de sus labores: Walkie talkie, acceso a internet, kit de primeros auxilios, linternas, prendas de proteccion, silbatos, etc.</t>
  </si>
  <si>
    <t>Elaborar 1 Plan de seguridad durante el año 2025</t>
  </si>
  <si>
    <t>TOTAL CONTROL DE BIENES Y MANTENIMIENTO</t>
  </si>
  <si>
    <t>TOTAL DIRECCION ADMINISTRATIVA</t>
  </si>
  <si>
    <t>REGISTRO DE LA PROPIEDAD Y  MERCANTIL</t>
  </si>
  <si>
    <t>1. Poner fin a la pobreza en todas sus formas en todo el mundo</t>
  </si>
  <si>
    <t>En este sentido con este sistema los datos se  procederan a realizar de manera inmediata, reduciendo tiempo ya que se encontraran en la base de datos.</t>
  </si>
  <si>
    <t>Escanear 15.000  hojas durante el año 2025</t>
  </si>
  <si>
    <t>Numero de libros  digitalizados</t>
  </si>
  <si>
    <t xml:space="preserve">Contrato servicios profesionales </t>
  </si>
  <si>
    <t>Ab. Marcos Daniel Mero Velez</t>
  </si>
  <si>
    <t>Entregar los certificados de manera efeciente y eficas para que el ciudadano tenga la satifaccion de un servicio agil y veraz</t>
  </si>
  <si>
    <t>Contestacion  de los certificados Registrales que solicitan los usuarios con  responsabilidad  y eficiencia.</t>
  </si>
  <si>
    <t xml:space="preserve">Dar cumplimiento a los certificados  solicitados para dar constancia de que se esta cumpliendo con responsabllidad  y  de esta forma brindar la confianza al usuario. requisitos 1,- Realizar la busqueda del predio solicitado
2.- efectuar con calidad   la elaboracion  de los certificados           
 3.- entregar   oportunamente los documentos  a los usuarios.  </t>
  </si>
  <si>
    <t>Emitir 300 certificados al año</t>
  </si>
  <si>
    <t xml:space="preserve">Numero de certificados </t>
  </si>
  <si>
    <t xml:space="preserve">Ab. Marcos Daniel Mero Velez.                    Lcda. Lorena Suarez.                 Sra. Leidy Catillo </t>
  </si>
  <si>
    <t>Garantizar la Inscripcion de los actos Registrales de manera adecuada e inmediata una vez que se realice la verificacion de todos los habilitantes</t>
  </si>
  <si>
    <t>Brindar  seguridad preventiva,  titularidad para asegurar la transferencia legal de la propiedad y actualizar los registros oficiales.</t>
  </si>
  <si>
    <t>Registrar  350  inscripciones de escrituras de Propiedad y Mercantil (compraventas, posesiones efectivas, contratos y documentos, hipotecas,  prohibiciones, demandas, insolvencias fidecomisos, solvencias, prenda industrial, nombramientos etc durante el año 2025</t>
  </si>
  <si>
    <t>Iscribir 200 Escritura durante el año 2025</t>
  </si>
  <si>
    <t xml:space="preserve">Numero de Escrituras </t>
  </si>
  <si>
    <t xml:space="preserve">Interactuar documentación electrónica vinculada a los Registros de la Propiedad  con funciones y facultades a los Registro Mercantil, Trámite que permite a los ciudadanos visualizar la información personal como mecanismo de notificación. </t>
  </si>
  <si>
    <t>Reemplazar el proceso actual, que incluye el envío de un oficio físico  por archivos digitales, documento que se comunica con el SINE y que notifica automáticamente a los registradores</t>
  </si>
  <si>
    <t xml:space="preserve"> a) Verificacion del requerimiento                b) Contestacion del requerimiento              c) Ejecucion  (subirlas al programa Sine)               </t>
  </si>
  <si>
    <t xml:space="preserve">Contestar a 2000 notificaciones electronicas </t>
  </si>
  <si>
    <t>Delegacion nivel gobierno</t>
  </si>
  <si>
    <t xml:space="preserve"> Brindar Constetacion  oportuna presentadas por las entidades  publicas  y privadas tales como:   Fiscalia, Unidad Judicial , Bancos, Cooperativas, documentación escencial que sirve para el control de la calidad  de los procesos Judiciales.</t>
  </si>
  <si>
    <t xml:space="preserve"> Cumplimiento de diligencias  oportuna presentadas por las entidades  publicas  y privadas tales como:   fiscalia, unidad judicial , bancos, cooperativas, etc.(contestacion de 100 oficios )
</t>
  </si>
  <si>
    <t>a) Receptar la documentacion                   b) Verificacion de los documentos                   c) contestacion                                             e) entrega oportuna</t>
  </si>
  <si>
    <t xml:space="preserve">Contestar 100 oficios 
</t>
  </si>
  <si>
    <t xml:space="preserve">Numero de constetaciones Electronicas </t>
  </si>
  <si>
    <t>Proceso de  encuadernacion  para protege los libros y clasificarlos de forma adecuada, ademas que lo que se busca es que perdure en el tiempo.</t>
  </si>
  <si>
    <t>Proteger y cuidar los archivos del Registro de la  Propiedad y Mercantil.</t>
  </si>
  <si>
    <t xml:space="preserve">a) Coordinacion entre la persona responsable del Regidstro y el oferente                                   b) organización de los diferentes documentos                                            c) encuadernacion de los libros, pasta de cocido y pegado </t>
  </si>
  <si>
    <t>Empastar 90 libro en el año 2025</t>
  </si>
  <si>
    <t>Numero de libros Empastados</t>
  </si>
  <si>
    <t>TOTAL REGISTRO DE LA PROPIEDAD Y  MERCANTIL</t>
  </si>
  <si>
    <t>DIRECCIÓN  DE DESARROLLO Y ORDENAMIENTO TERRITORIAL</t>
  </si>
  <si>
    <t>Transmitir información de la manera más eficiente y eficaz de manera interna en la institucion</t>
  </si>
  <si>
    <t>DIRECCION DE DESARROLLO Y ORDENAMIENTO TERRITORIAL</t>
  </si>
  <si>
    <t>Transmitir información de la manera más eficiente y eficaz de manera externa a la institucion</t>
  </si>
  <si>
    <t>Recibir oficios y memorandun que llegan a la direccion</t>
  </si>
  <si>
    <t>TOTAL DIRECCION DE DESARROLLO Y ORDENAMIENTO TERRITORIAL</t>
  </si>
  <si>
    <t>La construcción de rellenos sanitarios es esencial para una disposición adecuada de los desechos, evitando la contaminación del suelo y del agua, y reduciendo el impacto ambiental negativo de los residuos sólidos.</t>
  </si>
  <si>
    <t>1. Físico - Ambiental</t>
  </si>
  <si>
    <t>OBRAS PUBLICAS, FISCALIZACION Y PROYECTOS,DIRECCION DE DESARROLLO Y ORDENAMIENTO TERRITORIAL</t>
  </si>
  <si>
    <t>Porcentaje de avance del proyecto</t>
  </si>
  <si>
    <t>Obra</t>
  </si>
  <si>
    <t>Otros servicios de obras de excavacion y movimiento de tierras</t>
  </si>
  <si>
    <t>75.01.99</t>
  </si>
  <si>
    <t>Otras obras de ingenieria civil</t>
  </si>
  <si>
    <t>75.01.05</t>
  </si>
  <si>
    <t>Ayampe</t>
  </si>
  <si>
    <t>Consultoria</t>
  </si>
  <si>
    <t>Servicios de diseno de ingenieria para obras hidraulicas</t>
  </si>
  <si>
    <t xml:space="preserve">9. Construir infraestructuras resilientes, promover la industrialización inclusiva y sostenible  </t>
  </si>
  <si>
    <t>Desarrollar e implementar un plan de equipamiento e iluminación para las áreas urbanas y rurales, mejorando la estética y seguridad de las áreas comunitarias.</t>
  </si>
  <si>
    <t>Servicio de mantenimiento de cables electricos</t>
  </si>
  <si>
    <t>73.04.02</t>
  </si>
  <si>
    <t>Servicios de alquiler relativos a tractores para construccion y movimiento de tierras, niveladoras de carreteras, apisonadoras, excavadoras, maquinas de carga frontal, etc., andamios</t>
  </si>
  <si>
    <t>Mantenimiento de carreteras</t>
  </si>
  <si>
    <t>Elaborar proyectos sustentables para el desarrollo del canton y solucionar problematicas existentes</t>
  </si>
  <si>
    <t xml:space="preserve">OBRAS PUBLICAS, FISCALIZACION Y PROYECTOS         </t>
  </si>
  <si>
    <t xml:space="preserve">TOTAL OBRAS PUBLICAS, FISCALIZACION Y PROYECTOS        </t>
  </si>
  <si>
    <t>Monitoreo, control y  prevención  ante los posibles eventos naturales en  el Cantón Puerto López</t>
  </si>
  <si>
    <t>6. Gestión de Riesgo</t>
  </si>
  <si>
    <t>GESTION DE RIESGO</t>
  </si>
  <si>
    <t>N° de evaluaciones</t>
  </si>
  <si>
    <t>N° de procesos presentados</t>
  </si>
  <si>
    <t>Servicios de mantenimiento y reparacion de equipo transmisor de television y de radio</t>
  </si>
  <si>
    <t>TOTAL GESTION DE RIESGO</t>
  </si>
  <si>
    <t>Eficiencia y transparencia en atencion a la ciudadania.</t>
  </si>
  <si>
    <t>AVALUOS Y CATASTROS</t>
  </si>
  <si>
    <t>Numero de actualizaciones de catastro</t>
  </si>
  <si>
    <t>Eficiencia y tranparencia en atencion a la ciudadania.</t>
  </si>
  <si>
    <t>TOTAL AVALUOS Y CATASTROS</t>
  </si>
  <si>
    <t>Fortalecer la capacidad institucional del Gobierno Local, de
sus instituciones y organizaciones sociales e institucionalización de los procesos de
concertación y participación ciudadana</t>
  </si>
  <si>
    <t xml:space="preserve">PARQUE AUTOMOTOR </t>
  </si>
  <si>
    <t>Nº de unidades con mantenimiento</t>
  </si>
  <si>
    <t>Número de unidades con equipo de seguridad completo</t>
  </si>
  <si>
    <t>439230011</t>
  </si>
  <si>
    <t>Extintores de incendios (matafuegos), cargados o no.</t>
  </si>
  <si>
    <t>839900111</t>
  </si>
  <si>
    <t>Todos los demás servicios profesionales, científicos y técnicos n.c.p.</t>
  </si>
  <si>
    <t>Nº de unidades matriculadas y revisadas</t>
  </si>
  <si>
    <t>Nº de meses de abastecimiento</t>
  </si>
  <si>
    <t>625910015</t>
  </si>
  <si>
    <t>Servicios comerciales al por menor de combustible y productos    afines a comision o por contrato</t>
  </si>
  <si>
    <t>Número de órdenes de trabajo</t>
  </si>
  <si>
    <t>Número de documentos contestados</t>
  </si>
  <si>
    <t xml:space="preserve">TOTAL PARQUE AUTOMOTOR </t>
  </si>
  <si>
    <t>PLANIFICACION URBANISTICA</t>
  </si>
  <si>
    <t>TOTAL PLANIFICACION URBANISTICA</t>
  </si>
  <si>
    <t>Promover por medio de la inversión pública y privada la dinamización de la economía
priorizando la contratación de mano de obra local.</t>
  </si>
  <si>
    <t>UNIDAD DE MOVILIDAD TRANSITO Y SEGURIDAD VIAL</t>
  </si>
  <si>
    <t>N° de especies adquiridas</t>
  </si>
  <si>
    <t>Promover por medio de la inversión pública y privada la dinamización de la economía</t>
  </si>
  <si>
    <t>N° de documentos elaborados</t>
  </si>
  <si>
    <t>Fortalecer el equipamiento urbano de la ciudad a través del mantenimiento y construcción
de obras en el cantón.</t>
  </si>
  <si>
    <t>ADMINISTRACION TERMINAL TERRESTRE</t>
  </si>
  <si>
    <t>Porcentaje de cumplimeinto de proceso</t>
  </si>
  <si>
    <t>Servicios de desarrollo de sofware y hardware para equipos automatizados de control de acces</t>
  </si>
  <si>
    <t>Fortalacer la institucional del GAD MUNICIPAL DE CANTON PUERTO LOPEZ</t>
  </si>
  <si>
    <t>N. de actas realizadas</t>
  </si>
  <si>
    <t>Nº de tikets</t>
  </si>
  <si>
    <t>Realizar 12 inspecciones en el año 2025</t>
  </si>
  <si>
    <t>N. de informes</t>
  </si>
  <si>
    <t>1.- Controlar que los buses cumplan con sus rutas y horarios de freuencias</t>
  </si>
  <si>
    <t>N. de reportes</t>
  </si>
  <si>
    <t>Relizar el cobra de la caseta los 365 dias del año 2025</t>
  </si>
  <si>
    <t>N. de dias laborados</t>
  </si>
  <si>
    <t>DIRECCIÓN  DE DESARROLLO ECONÓMICO, SOCIAL, CULTURAL Y TURÍSTICO</t>
  </si>
  <si>
    <t>Impulsar el desarrollo económico, turístico, pesquero, agropecuario, comercial y artesanal de los sectores urbanos y rurales, promoviendo alternativas económicas y uso de los recursos naturales existentes en el marco de la responsabilidad y sostenibilidad ambiental.</t>
  </si>
  <si>
    <t>DIRECCION DE DESARROLLO ECONOMICO, SOCIAL, CULTURAL Y TURISTICO</t>
  </si>
  <si>
    <t>Fortalecer el  Programa  "Pueblo Mágico - 4 Mundos" en la Comuna Agua Blanca durante  el año 2025.</t>
  </si>
  <si>
    <t>Cumplir con el 100% Plan de Mejora de acuerdo a la matriz de intervencion consensuada entre el Ministerio de Turismo, GADM Puerto López y la comunidad..</t>
  </si>
  <si>
    <t>Porcentaje de avancede avance porcentual previa  coordinacion con los involucrados.</t>
  </si>
  <si>
    <t>Agua Blanca</t>
  </si>
  <si>
    <t>80 famiias de la comunidad Agua Blanca y 8000 visitantes que llegan anualmente</t>
  </si>
  <si>
    <t>Consultoria de Turismo</t>
  </si>
  <si>
    <t>Lcdo.  Angel Pincay Quiroz. Ing. Omar Pincay.  Eco.Xavier Pilay</t>
  </si>
  <si>
    <t>Consolidar el programa "Playas  Tursiticas Sostenible"  en los componentes de seguridad, viabilidad, facilidades y servicios  en el  canton Puerto Lopez.</t>
  </si>
  <si>
    <t>Aplicar y cumplir al 100%  los 36 lineamiento que tiene previsto el programa  durante el año.</t>
  </si>
  <si>
    <t xml:space="preserve">Porcentaje de avance </t>
  </si>
  <si>
    <t>Los beneficiarios directos seran las 25000  habitantes de  las parroquias Machalilla,   Salango y Puerto Lopez,aso como los 150000 turistas y visitantes que arriban al cantón</t>
  </si>
  <si>
    <t xml:space="preserve">14. Conservar y utilizar sosteniblemente los océanos, los mares y los recursos marinos  para el desarrollo sostenible </t>
  </si>
  <si>
    <t>Los beneficiarios directos seran las 25000  habitantes de  las parroquias Machalilla,   Salango y Puerto Lopez,de manera especial el sector turistico conformado por 142 establecimeintos legalmente registrados</t>
  </si>
  <si>
    <t xml:space="preserve">  </t>
  </si>
  <si>
    <t>Servicios de Organización, Dirección y Producción de Eventos de Promoción Turística, Artesanales, Sociales, Culturales, Deportivos y de Emprendimientos</t>
  </si>
  <si>
    <t xml:space="preserve">Cantón Puerto López - 25.000 habitantes </t>
  </si>
  <si>
    <t>Lcdo. Euclides Lucas Mite Analista Sr. Geovanny García Mero Técnico Sra. Jasmin Tohala Técnico, Lcdo. Javier Mero</t>
  </si>
  <si>
    <t>Actualizar el Plan de Desarrollo Turistico en el canton.</t>
  </si>
  <si>
    <t>1.- Estructurar el equipo tecnico 2.-  Formular terminos de referencia, desarrollar varias actividades.</t>
  </si>
  <si>
    <t>Actualizar  al 100% el Plan de Desarrollo Turistico en el canton durante el año 2025</t>
  </si>
  <si>
    <t>Porcentaje del Plan</t>
  </si>
  <si>
    <t>Actualizar el  Inventario de Atractivos Turistico en el  canton.</t>
  </si>
  <si>
    <t>1.- Revisar,analizar y actualizar la informacion de las fichas anteriores. 2.- Actualizar la georeferenciacion de los atractivos . Subir fotografias de buena resolucion. 3.- Elaborar un oficio de solicitud al Ministerio de Turismo.</t>
  </si>
  <si>
    <t>Actualizar el  100% Inventario de Atrativos Turisticos en el  canton durante el  primer semestre  2025</t>
  </si>
  <si>
    <t>Sector turistico conformado por 141 establecimientos registrados, parroquias , recintos y comunidades que se encuentran dentro del Parque Nacional Machalilla</t>
  </si>
  <si>
    <t>31/06/2026</t>
  </si>
  <si>
    <t>DESARROLLO TURISTICO</t>
  </si>
  <si>
    <t>Actualización  del Catastro Turístico del cantón Puerto López - ejecutar el control de la Licencia Única Anual de Funcionamiento</t>
  </si>
  <si>
    <t>1.- Lanzamiento y apertura oficial de la temporada de sol y playa</t>
  </si>
  <si>
    <t>Actualizar la información de los 148 establecimientos del  Catastro Turístico Municipal durante el año 2025</t>
  </si>
  <si>
    <t xml:space="preserve">números de establecimientos </t>
  </si>
  <si>
    <t xml:space="preserve">Gestión </t>
  </si>
  <si>
    <t xml:space="preserve">Elaborar los datos estadístico de turistas y visitantes en el Cantón Puerto López </t>
  </si>
  <si>
    <t xml:space="preserve">4.- Festival Gastronómico, Ancestral, Cultural y Turístico - Semana Santa  </t>
  </si>
  <si>
    <t xml:space="preserve">Recopilar 4 veces durante el año los datos estadísticos  </t>
  </si>
  <si>
    <t xml:space="preserve">Numero de informes estadísticos </t>
  </si>
  <si>
    <t>Cabecera Cantonal y 25.000 habitantes del cantón Puerto López</t>
  </si>
  <si>
    <t xml:space="preserve"> Lcdo. Euclides Lucas Mite Analista Sr. Geovanny García Mero Técnico Sra. Jasmin Tohala Técnico</t>
  </si>
  <si>
    <t xml:space="preserve">Elaboración  del Catastro Comercial del Malecón Julio Izurieta </t>
  </si>
  <si>
    <t xml:space="preserve">5.- Pre lanzamiento del XXVII Festival de Observación de Ballenas  </t>
  </si>
  <si>
    <t xml:space="preserve">Contar con el registro  del 100% de los locales comerciales del malecón </t>
  </si>
  <si>
    <t xml:space="preserve">Porcentaje de establecimientos registrados </t>
  </si>
  <si>
    <t xml:space="preserve">Malecón  Julio Izurieta - 25.000 turistas </t>
  </si>
  <si>
    <t>Gestión Compartida</t>
  </si>
  <si>
    <t xml:space="preserve">Ing. Wilder Pionce Mendoza - Lcdo. Javier Mero </t>
  </si>
  <si>
    <t xml:space="preserve">Elaboración del Perfil del Proyecto de las Huecas Gastronómicas del cantón Puerto López </t>
  </si>
  <si>
    <t xml:space="preserve">6.- XXVII Festival de Observación de Ballenas  </t>
  </si>
  <si>
    <t>Contar con un perfil de proyecto en el 2025</t>
  </si>
  <si>
    <t xml:space="preserve">Numero de perfil de proyectos </t>
  </si>
  <si>
    <t xml:space="preserve">Cabecera Cantonal y número de beneficiarios identificados </t>
  </si>
  <si>
    <t xml:space="preserve">Lcdo. Javier Mero </t>
  </si>
  <si>
    <t>Realizar el Control y regulación de establecimientos de prestación de servicios turísticos.</t>
  </si>
  <si>
    <t>7.- Celebración del Solsticio de Verano en la Comunidad de Agua Blanca</t>
  </si>
  <si>
    <t>ejecutar  4 operativos de control en el año 2025</t>
  </si>
  <si>
    <t xml:space="preserve">Numero de operativos realizados </t>
  </si>
  <si>
    <t xml:space="preserve">Cantón Puerto López  y  55.000 turístas que ingresan anualmente </t>
  </si>
  <si>
    <t xml:space="preserve"> Lcdo. Euclides Lucas Mite Analista Sr. Geovanny García Mero Técnico , Lcdo. Javier Mero Borbor</t>
  </si>
  <si>
    <t xml:space="preserve">Elaboración de plan y coordinación en la ejecución de mingas de limpiezas en el malecón </t>
  </si>
  <si>
    <t>Coordinar 12 mingas de limpiezas en el malecón Julio Izurieta</t>
  </si>
  <si>
    <t xml:space="preserve">Contar con un plan anual de 12 mingas de limpiezas  </t>
  </si>
  <si>
    <t xml:space="preserve">Números de mingas ejecutadas </t>
  </si>
  <si>
    <t>Cabecera cantonal - 25.000 habitantes- 55.000 turistas anuales</t>
  </si>
  <si>
    <t xml:space="preserve"> Lcdo. Javier Mero Borbor, Héctor Armendáriz, Euclides lucas Mite </t>
  </si>
  <si>
    <t>Elaboración de reportes económicos de ingresos y egresos del muelle turístico</t>
  </si>
  <si>
    <t>Realizar el control de los reportes diarios  de embarque de turistas y acoderamientos de embarcaciones en el muelle turístico</t>
  </si>
  <si>
    <t xml:space="preserve">Realizar 365 informes diarios de ingresos y egresos económicos </t>
  </si>
  <si>
    <t xml:space="preserve">Números de informes económicos </t>
  </si>
  <si>
    <t xml:space="preserve">Cabecera cantonal y 25.000 usuarios anuales del muelle turístico </t>
  </si>
  <si>
    <t>Wilder Pionce, Héctor Armendáriz, Luisana Lindao, Gloria Miranda</t>
  </si>
  <si>
    <t xml:space="preserve">Elaboración de un cronograma mensual de actividades de limpiezas en el muelle turístico </t>
  </si>
  <si>
    <t>Para la elaboración del cronograma se coordinara las actividades mensuales con el personal del muelle turístico</t>
  </si>
  <si>
    <t xml:space="preserve">Contar con  12 cronogramas mensuales de limpieza </t>
  </si>
  <si>
    <t xml:space="preserve">Números de cronogramas elaborados </t>
  </si>
  <si>
    <t>Servicio de refrigerio para eventos de capacitación</t>
  </si>
  <si>
    <t xml:space="preserve">Javier Mero,  Luisana Lindao, Gloria Miranda, Viviana Otaiza, Colon San Lucas </t>
  </si>
  <si>
    <t>TOTAL DESARROLLO TURISTICO</t>
  </si>
  <si>
    <t>DESARROLLO PRODUCTIVO PESQUERO</t>
  </si>
  <si>
    <t xml:space="preserve"> Asistencia Tecnica  en Legalizacion de Documentos Habilitantes para las Actividades pesqueras</t>
  </si>
  <si>
    <t>1.- Direccionar a los usuarios en la reglamentación de documentos                        2.-  Organizar documentación  requerida para los trámites en las instituciones de control y regulación
3,- Elaborar una hoja de registro como medio de verificación de las asistencias brindadas</t>
  </si>
  <si>
    <t>Dar asistencia técnica a 250 pescadores del cantón</t>
  </si>
  <si>
    <t xml:space="preserve">Nº de Asistencias Técnica   </t>
  </si>
  <si>
    <t>Cantón Puerto López 2792 Poblacion Economica Activa del sector pesquero</t>
  </si>
  <si>
    <t xml:space="preserve">Lcdo. Frank Hidalgo, Ing. Edith Vidal, Sr. Eduardo Gonzalez, Sr. Jose Toala, Sr. Toribio Cedeño </t>
  </si>
  <si>
    <t>Fortalecimiento a las Organizaciones Agropecuarias y Pesqueras</t>
  </si>
  <si>
    <t xml:space="preserve">1.- Gestionar  capacitaciones en beneficio del sector Agropecuario y Pesquero                                                 </t>
  </si>
  <si>
    <t xml:space="preserve">Gestionar 4 campañas de carnetización y matriculación de documentos habilitantes para la actividad en el sector pesquero en el 2025 </t>
  </si>
  <si>
    <t>Número de personas capacitadas</t>
  </si>
  <si>
    <t>Cantón Puerto López 9 Organizaciones (Agropecuarias y Pesqueras)</t>
  </si>
  <si>
    <t xml:space="preserve">1.-  Elaborar perfiles de proyectos de la organizaciones solicitantes       </t>
  </si>
  <si>
    <t xml:space="preserve">Elaborar 3 perfiles de proyectos durante el año 2025 en beneficio del sector productivo </t>
  </si>
  <si>
    <t>Número de  perfiles entregados a la direccion</t>
  </si>
  <si>
    <t>FRANK  HIDALGO /EDITH /JOSE TOALA</t>
  </si>
  <si>
    <t>Censo Pesquero 2005</t>
  </si>
  <si>
    <t>1.- Elaboración de ficha tecnica de levantamiento de informacion                        2.-socialización.                                                     3- difusión.                                                              4.- ejecución                                                            5.- elaboración del informe final del censo</t>
  </si>
  <si>
    <t>Durante el priimer semestre del año 2025  realizar 5 actividades para la realizacion del Censo Pesquero</t>
  </si>
  <si>
    <t xml:space="preserve">Numeros de actividades </t>
  </si>
  <si>
    <t>Puerto l.ópez</t>
  </si>
  <si>
    <t>Asistencia en Busqueda y Rescate en Altamar</t>
  </si>
  <si>
    <t>1.- receptar la solicitud de rescate                        2.-coordinación con los solicitantes para la logística necesaria en la búsqueda y rescate                                                    3.-realizar reporte del operativo</t>
  </si>
  <si>
    <t>Brindar  30 asistencias en busquedas y rescate a embarcaciones con percances en alta mar</t>
  </si>
  <si>
    <t>Numero de Reportes en busquedas y rescates en altamar</t>
  </si>
  <si>
    <t>Cantón Puerto López 796 embarcaciones pesqueras</t>
  </si>
  <si>
    <t>Servicios  Publicos Relacionados a la Administraccion Global, Regulacion y Apoyo de Actividades por la Promocion y el Orden Publico de Seguridad y Rescate, Aire, Mar,Etc. Y Desarrollo de Politica Global</t>
  </si>
  <si>
    <t xml:space="preserve">Lcdo. Frank Hidalgo, Ing. Toribio Cedeño </t>
  </si>
  <si>
    <t>SUBPROCESO DESARROLLO PRODUCTIVO PESQUERO</t>
  </si>
  <si>
    <t>CAPACITACION AL SECTOR PRODUCTIVO DEL CANTON PUERTO LOPEZ</t>
  </si>
  <si>
    <t>1.- Identificar los sectores que requieran fortalecer los conocimientos 3- Determinar los temas necesarios 4 Gestionar capacitaciones con las entendidaedes publicas y privada p 2.- 3.-Socialización con el sector Agricola, Pesquero y Comercial del cantón 4.- Difusión del evento. 5.- Ejecución de la Actividad Programada 6.-Elaboración del informe de la activida realizada</t>
  </si>
  <si>
    <t>Para el año 2025 se capacitaran mas de 200 personas del sector productivo y pesquero del Canton Puerto Lopez</t>
  </si>
  <si>
    <t>Numero de personas capacitadas</t>
  </si>
  <si>
    <t>Canton Puerto Lopez 25000 habitantes</t>
  </si>
  <si>
    <t xml:space="preserve">LC. FRANK HIDALGO,EDITH VIDAL, EDUARDO GONZALEZ, JOSE TOALA , TORIBIO CEDEÑO Y </t>
  </si>
  <si>
    <t>PROMOCIÓN DE LOS PRODUCTOS Y SERVICIOS QUE SE ELABORA Y SE OFERTAN EN EL CANTÓN</t>
  </si>
  <si>
    <t>1.- Elaboracion del programa de ferias 2.- Coordinación con las Intitucioines Publicas y Privadas 3.-Socialización con el sector de los emprededores 4.- Difusión de los eventos. 5.- Ejecución de la Actividades Programadas 6.-Elaboración de informes de la actividades realizadas</t>
  </si>
  <si>
    <t>Realizar 5 ferias de promoción de los productos y servicios que se elaboran en el cantón en el año 2025</t>
  </si>
  <si>
    <t>Números de ferias realizadas</t>
  </si>
  <si>
    <t>Cantón Puerto López 25000 habitantes</t>
  </si>
  <si>
    <t>BASE DE DATO DE LOS EMPRENDEDORES Y LÍDERES COMUNITARIOS DEL CANTÓN</t>
  </si>
  <si>
    <t xml:space="preserve">1.- Levantamiento de informacion en la fuente                                                                        2.-Digitalizacion de la informacion                         3.- Entrega de Base datos                              </t>
  </si>
  <si>
    <t xml:space="preserve">Contar con el 100%  una  Base de datos del los Lideres Comunitarios y Emprendedors del canton durante el primer semestre del año 2025 </t>
  </si>
  <si>
    <t>Numeros de emprendedores contabilizados</t>
  </si>
  <si>
    <t>14. Conservar y utilizar sosteniblemente los océanos, los mares y los recursos marinos para el desarrollo sostenible</t>
  </si>
  <si>
    <t>BASE DE DATOS DE EMPRENDIMIENTOS DE PRODUCTOS Y SERVICIOS QUE SE ELABORAN EN EL CANTON PUERTO LOPEZ</t>
  </si>
  <si>
    <t>1.- Elaboracion de la propuesta de levantamiento de informacion 2- Entregar la propuesta al director del subproceso para la revision y aprobacion 3-Socialización del la propuesta con los beneficiarios 4- Ejecucion (levantamiento de informacion atraves de fichas 5- digitalizacion de informaicon 6- Informe 7 Base de datos de emprendedores existentes en el Canton Puerto Lopez</t>
  </si>
  <si>
    <t>En el 2025 se tendra una base de datos de emprendores registrados</t>
  </si>
  <si>
    <t>numeros de emprendedores registrado</t>
  </si>
  <si>
    <t>TOTAL DESARROLLO PRODUCTIVO PESQUERO</t>
  </si>
  <si>
    <t>Contribuir al fortalecimiento de las capacidades del talento humano institucional.</t>
  </si>
  <si>
    <t>SALUD E INCLUSION SOCIAL</t>
  </si>
  <si>
    <t>Digitalizar el Archivo Fisico del Subproceso de Salud e Inclusion Social.</t>
  </si>
  <si>
    <t>Organizar los documentos: oficios, memorándum, circulares, informes, entre otros.</t>
  </si>
  <si>
    <t>Escanear 6.000 documentos durante el año 2025.</t>
  </si>
  <si>
    <t xml:space="preserve">Porcentajes de documentos digitalizados </t>
  </si>
  <si>
    <t>Srta. Rosario Parraga</t>
  </si>
  <si>
    <t>Coordinar y articular con los sistemas de protección social el cumplimento pleno de los derechos establecidos por la Constitución, y en relación a los objetivos de desarrollo, que permitan garantizar alimentación, acceso a la educación gratuita y de calidad, cobertura sanitaria universal, inclusión social y atención a grupos vulnerables, reduciendo las desigualdades y prácticas discriminatorias</t>
  </si>
  <si>
    <t>Elaboracion de Términos de referencia y demás documentación pre contractual para procesos de contratación pública</t>
  </si>
  <si>
    <t>Realizacion de la documentacion precontractual para la contratacion de servicios y adquisicion de bienes</t>
  </si>
  <si>
    <t>Dotar de bienes y servicios en base a los requerimientos, efectuados por el Area de Salud e Inclusion Social</t>
  </si>
  <si>
    <t>Cantidad de procesos ejecutados</t>
  </si>
  <si>
    <t xml:space="preserve">Econ. Susana Lara </t>
  </si>
  <si>
    <t>Realizar Brigadas Medicas dirigidas a los Grupos Vulnerables del canton Puerto López.</t>
  </si>
  <si>
    <t>Coordinacion interinstitucional y comunitaria para facilitar servicios de salud a los grupos de atencion prioritaria del cantón Puerto López.</t>
  </si>
  <si>
    <t>Atender a 1.200 personas durante el año 2025.</t>
  </si>
  <si>
    <t>Numero de personas atendidas mensuales.</t>
  </si>
  <si>
    <t>Jefe del Subproceso</t>
  </si>
  <si>
    <t>Ejecucion del Calendario de Capacitaciones Integrales en el canton Puerto López.</t>
  </si>
  <si>
    <t>Coordinacion con los involucrados el desarrollo de los talleres en las tematicas: manualidades, vacacionales para niños/as, navideños, etc.</t>
  </si>
  <si>
    <t>Efectuar los 4 talleres durante el año 2025.</t>
  </si>
  <si>
    <t>Numero de personas participantes  en los eventos de acuerdo a la planificacion semestral</t>
  </si>
  <si>
    <t>Tclga. Pilar Lino</t>
  </si>
  <si>
    <t>Adquisicion de Ayudas Tecnicas para los grupos de atencion prioritaria del canton Puerto Lòpez</t>
  </si>
  <si>
    <t>Elaboracion del proceso de adquisicion de ayudas tecnicas para las personas con discapacidad de nuestro canton, que lo requieran</t>
  </si>
  <si>
    <t>Adquirir sillas de ruedas, bastones, andadores, muletas, entre otros implementos, para dotar de estas ayudas tecnicas a un numero considerable de beneficiarios de nuestro canton</t>
  </si>
  <si>
    <t>Cantidad de ayudas tecnicas facilitadas a las personas con discapacidad</t>
  </si>
  <si>
    <t>Servicios Sociales que no Incluyen Servicios de Alojamiento,como los servicios que deciden sobre la concesion de ayudas sociales</t>
  </si>
  <si>
    <t>Adquisicion de Medicamentos para ser entregados en las Brigadas Medicas dirigidas a los grupos de atencion prioritaria del canton Puerto Lòpez</t>
  </si>
  <si>
    <t>Elaboracion del proceso de adquisicion de medicamentos para los grupos vulnerables de nuestro canton, que visiten las brigadas medicas municipales</t>
  </si>
  <si>
    <t>Adquirir medicamentos para que sean dotados a un numero considerable de beneficiarios de nuestro canton</t>
  </si>
  <si>
    <t>Medicamentos entregados en las diferentes brigadas medicas, coordinadas por la Municipalidad</t>
  </si>
  <si>
    <t>TOTAL SALUD E INCLUSION SOCIAL</t>
  </si>
  <si>
    <t>Revalorizar y fomentar la cultura ancestral, la cultura contemporánea con sus múltiples y diversas manifestaciones artísticas y patrimoniales.</t>
  </si>
  <si>
    <t>PATRIMONIO ARQUITECTONICO CULTURAL Y DEPORTE</t>
  </si>
  <si>
    <t>Pregones, desfile para el rescate del civismo y la cultura  en el cantón Puerto López</t>
  </si>
  <si>
    <t>Cordinar la realizacion de : 1.- Pregon por el dia del Pescador         2.- Pregon por Aniversario de Cantonizacion                                                                          3.- Desfile Civico Estudiantil por cantonizacion de Puerto Lopez</t>
  </si>
  <si>
    <t>Realizar varios pregones durante el año 2025</t>
  </si>
  <si>
    <t>Numeros  de eventos realizados en el canton.</t>
  </si>
  <si>
    <t>Puerto Lopez consta con 25000</t>
  </si>
  <si>
    <t>NA</t>
  </si>
  <si>
    <t>Lcdo. Antonio Mero Vasquez  Lcdo Nestor Velez Bailo Lcdo Policarpio Chilan.</t>
  </si>
  <si>
    <t>Ejecucion del sistema de informacion del patromonio cultural e inmaterial del canton Puerto Lopez</t>
  </si>
  <si>
    <t>1.- Gestionar ante el INPC la capacitacion para obtener el usuario y clave del sistema SIPCE.                                                     2.- Realizar el e inventario cantonal de los bienes que constituyen el patrimonipo material e inmaterial. 3.- Llenar fichas con informacion tecnica de cada bien.                                     4.- Realizar el tramite de registrro en la plataforma del INPC a nivel nacional.                                                                                                                          5.- Publicar los resultados en nuestras paginas institucionales.</t>
  </si>
  <si>
    <t>Contar con el inventario patrimonial en el canton durante el  2025</t>
  </si>
  <si>
    <t>Numero de capacitacion en el 1er trimestre</t>
  </si>
  <si>
    <t>Estudios Arqueologicos y Antyropologicos</t>
  </si>
  <si>
    <t>Ejecucion del proyecto de fomento a la cultura local material e inmaterial en el canton Puerto López.</t>
  </si>
  <si>
    <t>Proyecto “Manabí te cuenta una historia” – Capacitaciones, formaciones y talleres de pintura.</t>
  </si>
  <si>
    <t>Realizar 1 proyecto denominado"Manabi te cuenta una historia" para el año 2025.  Proyectos de recuperacion, mantenimiento de la identidad cultural del canton Puerto Lopez realizado.</t>
  </si>
  <si>
    <t>TOTAL PATRIMONIO ARQUITECTONICO CULTURAL Y DEPORTE</t>
  </si>
  <si>
    <t>TOTAL DIRECCION DE DESARROLLO ECONOMICO, SOCIAL, CULTURAL Y TURISTICO</t>
  </si>
  <si>
    <t xml:space="preserve">DIRECCIÓN  DE GESTIÓN AMBIENTAL,HIGIENE Y SALUBRIDAD </t>
  </si>
  <si>
    <t xml:space="preserve">DIRECCION DE GESTIÓN AMBIENTAL,HIGIENE Y SALUBRIDAD </t>
  </si>
  <si>
    <t xml:space="preserve">Cantón Puerto López </t>
  </si>
  <si>
    <t>Lcdo. David Pincay Pincay; Ing. Héctor solorzano, Ing. Mónica Aguayo, Lcda. Elsa González</t>
  </si>
  <si>
    <t xml:space="preserve">Lcdo. David Pincay Pincay, Ing. Mónica Aguayo </t>
  </si>
  <si>
    <t xml:space="preserve">Lcdo. David Pincay Pincay, Lcda. Elsa González </t>
  </si>
  <si>
    <t>Establecer un plan integral para la refosrestación y remediación ambiental de áreas afectadas por actividades como la deforestación, el tratamiento de desechos sólidos y aguas servida, especialmanete en las cuancas de los rios, en colaboracion con el Minsiterio de Ambiente y organizaciones no gubernamentales.</t>
  </si>
  <si>
    <t>Asegurar la gestión eficiente, organizada y segura de la información institucional mediante la implementación de un sistema integral de inventario y conservación de archivos físicos y digitales que garantice su disponibilidad, integridad y accesibilidad, contribuyendo al cumplimiento normativo, la transparencia y la continuidad operativa.</t>
  </si>
  <si>
    <t xml:space="preserve">Identificar y establecer zonas geograficas prioritarias para implementar acciones de recuperacion y conservacion ambiental </t>
  </si>
  <si>
    <t xml:space="preserve">Implementar un programa integral de gestión de residuos que promueva la diferenciacion de la basura en todas las etapas, desde su generacion hasta su disposición final </t>
  </si>
  <si>
    <t>Elaborar Informe de ejecución y cumplimiento del POA y PAC de la Dirección de Gestión Ambiental, Higiene y Salubridad</t>
  </si>
  <si>
    <t>1) Recolección de datos. Revisión de documentos, Recopilación de información 2) Evaluación de ejecución del POA: Revisión de Actividades, Analisis de desviaciones. 3) Evaluación del cumplimiento del PAC. 4) Análisis de Indicadores de Desempeño: 5) Redacción del Informe: 6) Recomendaciones y Mejoras. 7) Revisión y Evaluación. 8) Presentación del Informe.</t>
  </si>
  <si>
    <t>Para el año 2025, se elaboraran 1 informe trimestral de evaluación y cumplimiento del POA  , en eficiencia y eficacia.</t>
  </si>
  <si>
    <t>Realizar proceso de evaluación de desempeño a los Servidores Públicos de la Dirección de Gestión Ambiental, Higiene y Salubridad</t>
  </si>
  <si>
    <t>1) Definición de Objetivos y metas claras.  2) Identificación de indicadores de desempeño. 3) Recopilación de datos. 4) Análisis de Resultados. 5) Evaluación del Impacto de las acciones. 6) Identificación de fortalezas, oportunidades, debilidades y amenazas (FODA). 7) Recomendaciones para la Mejora Continua. 8) Presentación del informe de Evaluación. 9) Retroalimentación y Plan de acción. 10) Seguimiento y control</t>
  </si>
  <si>
    <t>Realizar al 100% la  evaluación integral del desempeño a los servidores Públicos  de la Dirección para medir el cumplimiento de los objetivos y metas establecidos en el POA.</t>
  </si>
  <si>
    <t>Lcdo. David Pincay Pincay</t>
  </si>
  <si>
    <t>Realizar el inventario y conservación de los archivos físicos y digitales del área</t>
  </si>
  <si>
    <t>1) Planificación y Preparación. 2)Inventario de Archivos Físicos. 3) Inventario de Archivos digitales. 4) Conservación y Preservación de Archivos Físicos. 5) conservaciçon y Preservaciçon de Archivos Digitales. 6) Revisión y Seguimiento.</t>
  </si>
  <si>
    <t>Garantizar el 100%  la organización, preservación y accesibilidad de los archivos físicos y digitales del área, mediante la realización de un inventario completo y actualizado.</t>
  </si>
  <si>
    <t xml:space="preserve">Sra. Jazminia García Riofrio </t>
  </si>
  <si>
    <t xml:space="preserve">Clasificar y codificar los archivos según su tipo, importancia, vigencia y ubicación, mejorando los procedimientos de acceso y seguridad para los usuarios autorizados </t>
  </si>
  <si>
    <t>1) Revisión y Evaluación de Archivos Existentes. 2) Definición de un Sistema de Codificación. 3) Clasificación de Archivos. 4). Registro en el Ssistema de Gestión Documental. 5) Mejoramiento de Procedimientos de Acceso. 6) Implementación de medidas de Seguridad. 8) elaborar la  tabla de Plazos de Conservación Documental de la Dirección. 7) Realizar la transferencia de archivos de acuerdo a la tabla de plazo de conservación de archivos.</t>
  </si>
  <si>
    <t>Lograr que el 50% de los archivos estén clasificados y codificados según un sistema estándar que permita una identificación rápida y precisa.</t>
  </si>
  <si>
    <t>Porcentaje de archivo clasificados y codificados mensulamente</t>
  </si>
  <si>
    <t xml:space="preserve">Llevar el registro de la gestión documental, considerando en su recepción y emisión, aplicando las medidas de conservacion como lo establece la norma técnica  </t>
  </si>
  <si>
    <t>1) Recepción de Documentos. 2)Redacción y Emisión de Documentos. 3)Aplicación de medidas de conservación. 4) Documentación y Reporte.</t>
  </si>
  <si>
    <t>Lograr el 100% de registro de documentos se encuentran cumpliendo con la norma técnica de archivo</t>
  </si>
  <si>
    <t xml:space="preserve">Porcentaje de Procedidmiento Documentados Aprobados y Registros de Recepcion y emision implementados, conservados y mejorado </t>
  </si>
  <si>
    <t xml:space="preserve">Realizar el acompañamiento y seguimiento  en la elaboración de  una Ordenanza de Regulación de Residuos Sólidos </t>
  </si>
  <si>
    <t xml:space="preserve">1)  Realizar  el acompañamiento para la  Investigación y Revisión Preliminar. 2) Consulta y Participación comunitaria. 3) Verificación y corrección de la Redacción del Proyecto de Ordenanza. 4) Revisión Legal para su Aprobación. 5) Implementación y comunicación </t>
  </si>
  <si>
    <t>Realizar en dos semana al 100% el seguimiento y acompañamiento en la elaboración de  1 ordenanza  para la gestión de residuos sólidos para poner en funcionamiento para promover la reducción  y disposición adecuada de residuos en conformidad con las normas ambientales.</t>
  </si>
  <si>
    <t xml:space="preserve">Numero de ordenanza elaborada y presentada como Borrador de Ordenanza </t>
  </si>
  <si>
    <t>Lcdo. David Pincay Pincay, Ing. Héctor Solorzano, Ing. Mónica Aguayo</t>
  </si>
  <si>
    <t xml:space="preserve">Realizar el acompañamiento y seguimiento del control  de las actividades mineras de áridos y pétreos  en el Cantón Puerto López </t>
  </si>
  <si>
    <t>1) Revisión de permisos y licencias Mineras Vigentes. 2) Monitoreo y cumplimiento de condiciones ambientales y mineras. 3) Elaboración de informes de inspección y evaluación de cumplimiento. 4) Revisión y actualización de planes de manejo ambiental . 5) Organización de talleres de capacitación para concesionarios y personal minera. 6) verificar que las denuncias y quejas ciudadanas hayan sido atendidas.</t>
  </si>
  <si>
    <t xml:space="preserve">Realizar trimestralmente al 100% el control y seguimiento de actividades mineras de Áridos y Petreos de acuerdo a los informes emitidos por el Subproceso de Gestión Ambiental </t>
  </si>
  <si>
    <t xml:space="preserve">Porcentaje de cumplimiento de informes de actividades </t>
  </si>
  <si>
    <t>Lcdo. David Pincay Pincay, Ing. Héctor Solorzano</t>
  </si>
  <si>
    <t>Coordinar acciones con organismos del Gobierno Central sobre actividades de libre aprovechamiento</t>
  </si>
  <si>
    <t>1) Identificación y mapeo de zonas afectadas por mineria ilegal. 2) Establecimiento de mesas de trabajos insterinstitucionales. 3) Desarrollo de planes de Acción Conjuntos. 4) Operativos de control y vigilancia en zonas identificadas. 5) Capacitación y Sensibilizacion a las Comunidades afectadas.</t>
  </si>
  <si>
    <t xml:space="preserve">Establecer al menos 1 mesa de trabajo Interinstitucional para la coordinación de acciones de control de los sitios de libre aprovechamiento </t>
  </si>
  <si>
    <t>Numero de mesas de trabajo con Instituciones</t>
  </si>
  <si>
    <t xml:space="preserve">Realizar el seguimiento  al catastro de las áreas verdes que lleva el Subproceso de Gestión Ambiental del cantón </t>
  </si>
  <si>
    <t xml:space="preserve">1) solicitar la actualización periodica del Catastro de Áreas Verdes. 2) Monitorieo del cumplimiento de normativa ambiental. 3) Evaluacion del Estado de conservación y biodiversidad. 4) Implementacion de Acciones correcticas y de mantenimiento. 5) Coordinación con el Subproceso de Gestión Ambiental y Gestión de Residuos. 6) Elaboración de Informes de Seguimiento. 7) Desarollo de estrategias y mejora continua. 8 ) Promoción de Actividades educativas y de sensibilización </t>
  </si>
  <si>
    <t>Completar el 100% de la actualización del Catastro de áreas verdes del Cantón</t>
  </si>
  <si>
    <t xml:space="preserve">Porcentaje de seguimiento al catastro de áreas verdes </t>
  </si>
  <si>
    <t>Establecer un plan integral para la reforestación y remediación ambiental de áreas afectadas por actividades como la deforestación, el tratamiento de desechos sólidos y aguas servida, especialmanete en las cuancas de los rios, en colaboracion con el Minsiterio de Ambiente y organizaciones no gubernamentales.</t>
  </si>
  <si>
    <t xml:space="preserve">Realizar el acompañamiento y seguimiento en la elaboración del Plan de mantenimiento del vivero Municipal </t>
  </si>
  <si>
    <t>1) Acompañamiento  de la Evaluación inicial del vivero. 2) Definición de Objetivos y alcances del Plan de Mantenimeinto. 3) Realizar el seguimiento e identificación de tareas de mantenimiento. 4) Realizar acompañamiento en la identificación de tareas de mantenimiento. 5) Asignación de Responsables y Recursos. 6) Cronograma de Mantenimiento. 7) Implementación del Plan de Mantenimiento. 8) Monitoreo y Seguimiento del Progreso. 9) Evaluación y ajustes del plan. 10) Reporte de resultados y comunicación continua. 11) Capacitaciçon y actualización del personal..</t>
  </si>
  <si>
    <t xml:space="preserve">Reducir en un 30%  la incidencia de plagas y enfermedades en un periodo de 12 mediante la implementación y producir plantas en sus diversas especies con 1 plan integrado del mantenimiento del vivero Municipal </t>
  </si>
  <si>
    <t xml:space="preserve">Porcentaje de plantas en optimas condiciones </t>
  </si>
  <si>
    <t>Identificar y establecer zonas geográficas prioritarias para implementar acciones de recuperación y conservación ambiental</t>
  </si>
  <si>
    <t>Implementar programas de control ético de la población animal</t>
  </si>
  <si>
    <t>Realizar el control y seguimiento de campañas de esterilización masiva, vacunación y tratamientos antiparasitarios de manera accesible y gratuita; Adopción responsables; educación comunictaria; cooperación interinstitucional asegurando el bienestar animal</t>
  </si>
  <si>
    <t>Para el año 2025 se realizara dos Programas para Reducir la población de animales urbanos no deseados (como perros y gatos callejeros) en un 10% en un plazo de 1 año mediante la implementación de programas de control ético.</t>
  </si>
  <si>
    <t>Número de programas realizados</t>
  </si>
  <si>
    <t>Realizar el acompañamiento y seguimiento en la elaboración  del Plan de Mantenimiento y mejoras de los mercados municipales</t>
  </si>
  <si>
    <t xml:space="preserve"> Realizar el acompañamiento y seguimiento de lo siguiente:  1) Recolección de información inicial y diagnostico. 2) Definición de objetivos y estrategias del plan. 3) Elaboración del cronograma de actividades. 4) Asignación de responsables y recursos. 5) Coordinación con los comerciantes y usuarios 6) Monitoreo y Supervisión de Actividades y mantenimiento. 7) Evaluación de resultados y ajustes al plan. 8) Capacitación de personal de mantenimiento. 9) Implementación de prácticas de sostenibilidad. 10) Reporte de avances y comunicación con autoridades  </t>
  </si>
  <si>
    <t xml:space="preserve">Realizar el 100% del acompañamiento y seguimiento en la elaboración del plan de mantenimiento y mejoras de los mercados Municipales, con el objeto de mejorar su infraestrucutra y manejo de administración </t>
  </si>
  <si>
    <t xml:space="preserve">Porcentaje de informes realizados en el acompañamiento de la elaboracion del plan de mantenimiento y mejoras del mercado </t>
  </si>
  <si>
    <t>Lcdo. David Pincay Pincay; Ing. Mónica Aguayo</t>
  </si>
  <si>
    <t xml:space="preserve">Realizar el Seguimiento y supervisión de Mercados Municipales </t>
  </si>
  <si>
    <t>1) Desarrollo del Plan de supervisión y seguimiento. 2) Inspección Regular de Infraestructura y Equipos. 3) Evaluación de Condiciones de Seguridad y Limpieza. 4) Monitoreo del Cumplimiento de Normativas y Reglamentos. 5) Gestión de Incidencias y Solicitudes. 6) Reuniones de Retroalimentación con Comerciantes.7) Actualización de Procedimientos y Políticas. 8) Elaboración de Informes de Seguimiento. 9) Implementación de Acciones Correctivas y Mejoras. 10) Capacitación Continua del Personal de Supervisión.</t>
  </si>
  <si>
    <t>Realizar 12  inspecciones en los mercados Municipales</t>
  </si>
  <si>
    <t xml:space="preserve">Numero de inspecciones realizadas en el mercado Municipal </t>
  </si>
  <si>
    <t xml:space="preserve">Realizar el acompañamiento y seguimiento respectivo para la contratación de los estudios y diseños definitivos parala construcción del relleno sanitario del Cantón </t>
  </si>
  <si>
    <t xml:space="preserve">1) Revisión y definición de Requisitos y Terminos de Referencia. 2) elaboración de los documentos para continuar el tramite del concurso de Contratación. 3) Recepciçon y Evaluación de Propuestas. 4) Selección del Proveedor. 5) y demas trámite a realizar </t>
  </si>
  <si>
    <t xml:space="preserve">Realizar al 100%  el acompañamiento y seguimiento de los terminos de referencias para la contratación de Estudios y Diseños del Relleno Sanitario del Cantón </t>
  </si>
  <si>
    <t xml:space="preserve">Porcentaje de acompañamiento y seguimiento para la revisión de términos de referencia </t>
  </si>
  <si>
    <t>Realizar el acompañamiento y seguimiento respectivo para la contratación de los estudios y diseños definitivos del cierre técnico de los dos botaderos del Cantón Puerto López</t>
  </si>
  <si>
    <t xml:space="preserve">Realizar al 100% el acompañamiento y seguimiento de los terminos de referencias para la contratación de Estudios y Diseños definitivos para la construcción de Relleno Sanitario del Cantón </t>
  </si>
  <si>
    <t>Realizar el acompañamiento y seguimiento a la elaboracion del plan de campañas ambientales de esterilización de animales, limpieza de playas, mingas de limpieza comunitaria.</t>
  </si>
  <si>
    <t>1) Planificación y Coordinación de las campañas. 2) Coordinar con Comunicación Institucional la promoción de las campañas. 3) Implementación de campañas. 4) Monitoreo en tiempo real de las actividades. 5) Evaluación de la participación y efectividad. 6) Recolección y análisis de retroalimentación. 7) Elaboración de informes finales y presentación de resultados.</t>
  </si>
  <si>
    <t>Elaborar al 100% el plan de campaña de esterilización, limpieza de playas y mingas de limpieza</t>
  </si>
  <si>
    <t>Porcentaje de campañas realizadas</t>
  </si>
  <si>
    <t>Lcdo. David Pincay Pincay; Lcda. Elsa González</t>
  </si>
  <si>
    <t>Realizar el acompañamiento y seguimiento del proyecto de  mejoramiento del uso y administración de los cementerios</t>
  </si>
  <si>
    <t>Realizar el acompañamiento y seguimiento de los siguiente: 1) Evaluación Inicial de la situación actual. 2) Elaboración de un Plan de mejoramiento. 3) Consulta y validación con partes interesadas. 4) Desarrollo y Actualización de normativas y procedimientos. 5) Implementar propuestas de mejoras infraestructurales. 6) Capacitaciçon del personal de administración y mantenimiento. 7) Implementación de nuevos sistemas de gestion y control. 8) monitoreo y evaluación de la implementación. 9) Revisión final y ajustes de estrategias.</t>
  </si>
  <si>
    <t xml:space="preserve">Elaborar al 100% el  proyecto de mejoramiento del uso y administración de los cementarios </t>
  </si>
  <si>
    <t>Porcentaje de proyectos elaborados</t>
  </si>
  <si>
    <t>Lcdo. David Pincay Pincay; Ing. Héctor solorzano</t>
  </si>
  <si>
    <t xml:space="preserve">Realizar el acompañamiento y seguimiento al mejoramiento del servicio de recolección de desechos en el cantón </t>
  </si>
  <si>
    <t>1) Establecimiento de indicadores de desempeño. 2) Implementación de un Sistema de Monitoreo. 3) Capacitación al personal en nuevas herramientas y procedidmientos. 4 Revisión y ajustes de Rutas y Horarios. 5) Realizaciçon de inspecciones regulares. 6)  Recopilación y análisis de retroalimentación comunitaria. 7) Informe de progreso y recomendaciones. 8) Coordinación con Proveedores y Contratistas. 9)Planificación y mejora continua</t>
  </si>
  <si>
    <t xml:space="preserve">Realizar 1 informe por mes del acompañamiento y seguimiento al mejoramiento del Servicio de Recolección a traves de una planificación </t>
  </si>
  <si>
    <t xml:space="preserve">numero de informes realizados sobre el mejoramiento al servicio de recolección </t>
  </si>
  <si>
    <t xml:space="preserve">Realizar el acompañamiento y seguimiento en la elaboración del Plan de Bienestar animal del Cantón Puerto López </t>
  </si>
  <si>
    <t>Realizar el acompañamiento y seguimiento de lo siguiente: 1) formación del comité de desarrollo del plan. 2) evaluación de ls Situación actual. 3) Revisión de normativas y Legislación. 4) Desarrollo de Políticas y procedimientos.. 5) Elaboración de un programa de capacitación y educación. 6) Desarrollo de un Sistema de monitoreo y Evaluación. 7)Elaboración de un Plan de Comunicación y Sensibilización. 8) Revisión y aprobación del plan.</t>
  </si>
  <si>
    <t xml:space="preserve">Elaborar al 100% el  Plan de Bienestar animal </t>
  </si>
  <si>
    <t xml:space="preserve">Procentaje de plan elaborado </t>
  </si>
  <si>
    <t>Realizar el acompañamiento, seguimiento y supervisión del Plan de medidas de salubridad para el manejo de resiudos sólidos</t>
  </si>
  <si>
    <t xml:space="preserve">Realizar el acompañamiento y seguimiento de los siguientes: 1)Revisión y Actualización del Plan de Manejo de Residuos Sólidos. 2) Capacitación al personal y comerciantes sobre buenas prácticas de manejo de residuos. 3) Monitoreo de la Segregación y Almaceanmiento de Residuos en punto de Recolección. 4) Supervisión de la frecuencia y eficiencia de la recolección de residuos.5) Evaluación de las condiciones de higiene en las áreas de alamacenamiento temporal de residuos. 6) Control y Gestión de incidentes relacionados con el manejo de residuos </t>
  </si>
  <si>
    <t>Entregar al 100% el  Plan revisado y actualizado con documentos que refleje cambio y mejoras</t>
  </si>
  <si>
    <t xml:space="preserve">Porcentaje de Plan revisado con informes emitidos </t>
  </si>
  <si>
    <t xml:space="preserve">Realizar el acompañamiento y seguimiento del Plan de manejo de residuos sanitarios y peligrosos </t>
  </si>
  <si>
    <t xml:space="preserve">Realizar el acompañamiento y seguimiento de los siguiente: 1) Desarrollo y Actualización del Plan de Manejo de Residuos Sanitarios y Peligrosos. 2) Capacitación del Personal sobre Manejo de Residuos Sanitarios y Peligrosos. 3) Monitoreo de la Segregación y Almacenamiento de Residuos Sanitarios y Peligrosos. 4) Supervisión de la Recolección y Transporte de Residuos Sanitarios y Peligrosos. 5) Evaluación de los Procedimientos de Tratamiento y Disposición Final de Residuos. 6) Control de Incidentes Relacionados con el Manejo de Residuos Sanitarios y Peligrosos. 7) Informe de Supervisión y Cumplimiento del Plan de Manejo de Residuos Sanitarios y Peligrosos. </t>
  </si>
  <si>
    <t>Entregar al 100% el plan revisado y actualizado con documentación que refleje cambios y mejoras.</t>
  </si>
  <si>
    <t xml:space="preserve">Procentaje de secciones actualizadas y comunicadas mediante informes </t>
  </si>
  <si>
    <t xml:space="preserve">TOTAL GESTIÓN AMBIENTAL,HIGIENE Y SALUBRIDAD </t>
  </si>
  <si>
    <t>13. Adoptar medidas urgentes para combatir el cambio climático y sus efectos</t>
  </si>
  <si>
    <t>Establecer un plan  integral para la 
reforestación y remediación ambiental de áreas afectadas por actividades como la 
deforestación, el tratamiento de desechos sólidos y aguas servidas, especialmente en las cuencas de los ríos, en colaboración con el Ministerio de 
Ambiente y organizaciones no 
gubernamentales.</t>
  </si>
  <si>
    <t>GESTION AMBIENTAL, RR.NN, AREAS VERDES Y ESPACIOS PUBLICOS</t>
  </si>
  <si>
    <t>Reforestacion Urbana y Rural</t>
  </si>
  <si>
    <t xml:space="preserve">a) Atencion a requerimiento ciudadano.                                                                                                 b) Identificacion del sitio.                                                  c )Coordinacion con la comunidad.            d) Plantacion en sitio definitivo.                e) Seguimiento.                </t>
  </si>
  <si>
    <t xml:space="preserve">Plantar 4.000 plantas  en la zona urbana y rural   </t>
  </si>
  <si>
    <t># de plantas sembradas</t>
  </si>
  <si>
    <t xml:space="preserve"> Cantón Puerto Lopez - 25000 habitantes</t>
  </si>
  <si>
    <t>Ing. Robert Qujije Mero; Blgo. Luis Holguin Reyes.</t>
  </si>
  <si>
    <t xml:space="preserve">Realizar campañas de concienciación a la comunidad en temas de daño y 
perjuicio a la naturaleza y a la salud </t>
  </si>
  <si>
    <t xml:space="preserve">Organización de actividades conmemorativas ambientales    </t>
  </si>
  <si>
    <t>a) Coordinacion de la actividad                    b) Invitacion a la comunidad participante.                                                                              c) Ejecucion de la actividad.</t>
  </si>
  <si>
    <t xml:space="preserve">Desarrollar 4 eventos conmemorativos relacionados al ambiente dirigidos a la comunidad.  </t>
  </si>
  <si>
    <t># de eventos ambientales desarrollados</t>
  </si>
  <si>
    <t>Puerto Lopez</t>
  </si>
  <si>
    <t>Ing. Irma Gutierrez Gonzalez; Ing. Robert Quijije Mero; Blgo. Luis Holguin Reyes.</t>
  </si>
  <si>
    <t>Campaña de sensibilizacion y concienciacion ambiental ciudadana</t>
  </si>
  <si>
    <t xml:space="preserve"> a) Planificacion                                                                  b) coordinacion de actividades                                            c) Ejecucion                                                                               d) Informe</t>
  </si>
  <si>
    <t>Efectuar una campaña de sensibilizacion y concienciacion ambiental a la poblacion a fin de fomentar el sentido de responsabilidad ambiental mediante los cambios de habitos para el cuidado del ambiente.</t>
  </si>
  <si>
    <t># de pobladores sensibilizados</t>
  </si>
  <si>
    <t>Canton Puerto Lopez</t>
  </si>
  <si>
    <t xml:space="preserve"> 4A</t>
  </si>
  <si>
    <t>Atencion a tramites ciudadanos en materia ambiental</t>
  </si>
  <si>
    <t>a) Atencion de requerimiento                                  b) Coordinacion de la actividad                     c) Ejecucion                                           d) Informe</t>
  </si>
  <si>
    <t>Atender 50 tramites ciudadanos de manera eficiente y oportuna en temas ambientales</t>
  </si>
  <si>
    <t># de tramites atendidos</t>
  </si>
  <si>
    <t>Ing. Irma Gutierrez Gonzalez, Blgo. Luis Holguin Reyes.</t>
  </si>
  <si>
    <t>Inspeccion y reporte de las actividades mineras de áridos y pétreos en el Cantón Puerto López</t>
  </si>
  <si>
    <t>a) Coordinacion de acciones                  b) Ejecucion de inspeccion                     c) Informes                                             e) Seguimiento</t>
  </si>
  <si>
    <t>Realizar 12 inspecciones mineras de aridos y petreos en el canton</t>
  </si>
  <si>
    <t># de inspecciones realizadas</t>
  </si>
  <si>
    <t>Ing. Irma Gutierrez Gonzalez, Blgo.Luis Holguin Reyes.</t>
  </si>
  <si>
    <t>Catastro de las áreas verdes en espacios públicos del Cantón Puerto López.</t>
  </si>
  <si>
    <t>a) Planificacion de actividades               b) Ejecucion de actividades                    c) Tabulacion de datos                          e) Documento de inventario</t>
  </si>
  <si>
    <t>Realizar el registro del 100%  de las areas verdes urbanas para el año 2025</t>
  </si>
  <si>
    <t>% de areas verdes catastradas</t>
  </si>
  <si>
    <t>Ing. Robert Qujije Mero, Blgo. Luis Holguin Reyes.</t>
  </si>
  <si>
    <t xml:space="preserve">Realizar 192  intervenciones de mantenimiento de las areas verdes urbanas. </t>
  </si>
  <si>
    <t># de mantenimiento de las areas verdes</t>
  </si>
  <si>
    <t xml:space="preserve">Obtener 2 permisos ambientales para las obras a ejecutarse por el GADM del canton Puerto Lopez a traves del SUIA acorde al requerimiento de la Direccion de Desarrollo y OO.TT. </t>
  </si>
  <si>
    <t>Producir 6000 plantas para acciones de reforestacion con la comunidad.</t>
  </si>
  <si>
    <t># de plantas producidas</t>
  </si>
  <si>
    <t>Mallas</t>
  </si>
  <si>
    <t xml:space="preserve">Realizar campañas de concienciación a la comunidad en temas de daño y perjuicio a la naturaleza y a la salud </t>
  </si>
  <si>
    <t>Auditorías Ambientales de Cumplimiento</t>
  </si>
  <si>
    <t xml:space="preserve">a) Elaboracion de informe                       b) Recopilacion de informacion              c) Creacion de necesidad para contratacion de Consultoria para elaboracion de AAC.                                         e) Ejecucion de consultorias                   f) Documento Final            </t>
  </si>
  <si>
    <t xml:space="preserve">Realizar 2 AAC a las obras ejecutadas por el GAD Municipal.   </t>
  </si>
  <si>
    <t># de AAC realizadas</t>
  </si>
  <si>
    <t>Salango; puerto Lopez</t>
  </si>
  <si>
    <t>TOTAL GESTION AMBIENTAL, RR.NN, AREAS VERDES Y ESPACIOS PUBLICOS</t>
  </si>
  <si>
    <t xml:space="preserve">Se contara rutas establecidas para limpieza y barrido. </t>
  </si>
  <si>
    <t>GESTION DE RESIDUOS SOLIDOS , HIGIENE,SALUBRIDAD, MERCADO Y CEMENTERIO</t>
  </si>
  <si>
    <t xml:space="preserve">Sistema de barrido y limpieza de vias de acceso, quebradas, canales de desague, playas, etc. </t>
  </si>
  <si>
    <t>Barrido y limpieza de vias acceso quebradas, canales de desague, playas, etc
Realizar las 5 rutas de barrido y limpieza una vez por mes</t>
  </si>
  <si>
    <t>Cumplir con 60 barridos de las rutas en el año 2025</t>
  </si>
  <si>
    <t>Numero de barridos</t>
  </si>
  <si>
    <t>Blgo. Jorge Luis Alejandro Ponce/ David Gonzalez, Jose Quijije</t>
  </si>
  <si>
    <t>Para el año 2025 el canton Puerto Lopez y sus parroquias, atendera  21  rutas de recoleccion en horarios y frecuencias semanales establecidas para dar  un eficiente servicio publico.</t>
  </si>
  <si>
    <t>Sistema de recolección domiciliaria de los desechos solidos.</t>
  </si>
  <si>
    <t xml:space="preserve">Recoleccion de desechos solidos en la cabecera cantonal, parroquias y recintos , comunidades/ instituciones educativas y hoteles </t>
  </si>
  <si>
    <t xml:space="preserve">Atender  al 100% las 21  rutas cada semana </t>
  </si>
  <si>
    <t>Porcentaje de rutas</t>
  </si>
  <si>
    <t>Campaña de esterilización de animales domesticos y de compañía</t>
  </si>
  <si>
    <t>Campaña de esterilizacion de animales domesticos y de compañía con el objetivo de reducir la poblacion de animales en el canton Puerto Lopez</t>
  </si>
  <si>
    <t xml:space="preserve">Reducir la poblacion de los animales </t>
  </si>
  <si>
    <t xml:space="preserve">Atender un 70% de la poblacion canina y gatubena </t>
  </si>
  <si>
    <t>Porcentaje de poblacion de animales callejors reducida</t>
  </si>
  <si>
    <t xml:space="preserve">25 Habitantes </t>
  </si>
  <si>
    <t>Blgo. Jorge Luis Alejandro Ponce/ Eco. Maria Rosales</t>
  </si>
  <si>
    <t xml:space="preserve">censo para determinar la poblacion de animales domesticos y de compañía </t>
  </si>
  <si>
    <t xml:space="preserve">Censo poblacional para determinar la poblacion actual de </t>
  </si>
  <si>
    <t>Identificar el numero total de animales de comañia y domesticos</t>
  </si>
  <si>
    <t>Obtener una base de datos 100% actualizada de la poblacion de animales domesticos y de compañía</t>
  </si>
  <si>
    <t xml:space="preserve">Porcentaje de matriz actualizada </t>
  </si>
  <si>
    <t>Blgo. Jorge Luis Alejandro Ponce/Eco. Maria Rosales</t>
  </si>
  <si>
    <t>Inspeccionar productos carnicos y sus derivados en los sitios expendio en coordinacion con el area de salud nª4 y control del orden publico</t>
  </si>
  <si>
    <t>Garantizar la seguridad alimentaria y la calidad de producto mediante inspeccion a locales que expende carnes y derivados</t>
  </si>
  <si>
    <t>Cumplan con los estandares de salud y seguridad, verificar los permisos y licnecia de operación inspeccionar el estado y la limpieza de los equipos de refrigueracion y congelacion, asegurarse de que las herramientas y utensilios se mantengan en condiciones higienicas</t>
  </si>
  <si>
    <t>Realizar el 100% de inspecciones en locales registrados</t>
  </si>
  <si>
    <t>Porcentaje de locales inspeccionados</t>
  </si>
  <si>
    <t>actualizar el catastro de mausoleos, bovedas, tumbas y nichos en el cementerio municipal</t>
  </si>
  <si>
    <t xml:space="preserve">Revisar los registro actuales del cementerio </t>
  </si>
  <si>
    <t>Establecer un calendario para revisiones periodicad del catastro del cementerio para asegurar que la informacion se mantenga actualualizada</t>
  </si>
  <si>
    <t>Implementar el 100% de un programa o sistema para registrar y actualuizar nuevas sepulturas de manera eficiente</t>
  </si>
  <si>
    <t>Porcentaje de programa ejecutado</t>
  </si>
  <si>
    <t>Blgo. Jorge Alejandro Ponce/Ing. Joe Chilan</t>
  </si>
  <si>
    <t>plan integral de manejo de desechos solidos peligrosos</t>
  </si>
  <si>
    <t>Elaborar un plan integral de manejo de desechos solidos peligros</t>
  </si>
  <si>
    <t>Asegurar el cumplimiento de las normativas y regulaciones vigentes</t>
  </si>
  <si>
    <t>Realizar al 100% el cronograma para la recoleccion de desechos peligrosos de los laboratorios , centros de salud que se efetura una   vez por semana recolección en el cantón en el año 2025</t>
  </si>
  <si>
    <t>Porcentaje de cronograma</t>
  </si>
  <si>
    <t>Campañas de fumigacion en el Canton Puerto Lopez, Parroquias y Recinto</t>
  </si>
  <si>
    <t>Realizar 12 fumigaciones en el año 2025</t>
  </si>
  <si>
    <t>Número de fumigaciones realizadas</t>
  </si>
  <si>
    <t>346200129/346200111</t>
  </si>
  <si>
    <t>Deltametrina/malathion /herbicidas</t>
  </si>
  <si>
    <t>Blgo. Jorge Alejandro Ponce/Dr. Faustino Fravo Pin -Medico Veterinario</t>
  </si>
  <si>
    <t>consultoria para el cierre tecnico del botadero de desechos solidos ubicados en el recinto los dos rios</t>
  </si>
  <si>
    <t>Conservacion Ambiental y manejo responsable de recursos naturales</t>
  </si>
  <si>
    <t>cierre tecnico de los botaderos a cielo abierto del Canton Puerto Lopez</t>
  </si>
  <si>
    <t>un relleno sanirario cerrado correctamente reduce el riesgo de contaminacion del suelo y del agua ademas de controlar las emisiones de gases que perjudica a la salud de la ciudadania</t>
  </si>
  <si>
    <t>Blgo. Jorge Luis Alejandro Ponce</t>
  </si>
  <si>
    <t>Blgo. Jorge Luis Alejandro Ponce/ Luis Chilan Barreto</t>
  </si>
  <si>
    <t>Adquisicion de hidrolavadora e insumos de limpieza</t>
  </si>
  <si>
    <t>Cumplir con 48 limpiezas de lavado de adoquines durante todo el año 2025</t>
  </si>
  <si>
    <t>Número de limpiezas realizadas</t>
  </si>
  <si>
    <t>hidrolabadora</t>
  </si>
  <si>
    <t>manteniento correctivo de los cementerios  de la cabezera cantonal y el de la Parroquia Machalilla</t>
  </si>
  <si>
    <t>Mantenimiento correctivo de los cementerios del Canton Puerto Lopez</t>
  </si>
  <si>
    <t xml:space="preserve">Preservar la dignidad del lugar y garantizar un ambiente adecuado para la memoria y el respeto de las personsa fallecidad y cumplir con las regulaciones locales y normativas relacionadas con el mantenimiento de cementerio </t>
  </si>
  <si>
    <t>Realizar el 100% de mantenimeintos mínimos requeridos a los cementerios del cantón</t>
  </si>
  <si>
    <t>Porcentaje de mantenimientos realizados</t>
  </si>
  <si>
    <t>TOTAL DIRECCION DE GESTION AMBIENTAL, HIGIENE Y SALUBRIDAD</t>
  </si>
  <si>
    <t xml:space="preserve">UNIDAD DE CONTROL DEL ORDEN PÚBLICO </t>
  </si>
  <si>
    <t xml:space="preserve">Contar con el inventario de archivos digital y fisico. </t>
  </si>
  <si>
    <t xml:space="preserve">UNIDAD DE CONTROL DEL ORDEN PUBLICO </t>
  </si>
  <si>
    <t>Inventario y conservacion de los archivos fisicos y digitales de  la Unidad.</t>
  </si>
  <si>
    <t>Digitalizar 300 oficios, memorándum, informes, certificaciones,  actas y expedientes de infracciones de la Unidad.</t>
  </si>
  <si>
    <t>Escanear 300 documentos durante el año 2025.</t>
  </si>
  <si>
    <t>Número de oficios digitalizados</t>
  </si>
  <si>
    <t>Ing. Gregory Vera Alava                            Ing. Carolina Chávez Pin</t>
  </si>
  <si>
    <t xml:space="preserve">Contar con la programación de actividades semanal, donde los Inspectores Municipales controlen, regulen y sancionen el uso inadecuado de los servicios publicos. </t>
  </si>
  <si>
    <t xml:space="preserve">Horarios de trabajo del personal de la Unidad y reporte mensual del cumplimiento. </t>
  </si>
  <si>
    <t xml:space="preserve">Elaborar 48 cronograma de actividades  del personal de la Unidad, con mayor enfasis los fines de semanas y feriados.  </t>
  </si>
  <si>
    <t xml:space="preserve">Ejecutar los 48 cronogramas de actividades, según día y horario establecido  para el año 2025. </t>
  </si>
  <si>
    <t xml:space="preserve">Número de cronograma de actividades </t>
  </si>
  <si>
    <t>Contar con vallas metalicas de seguridad o contencion de publico en eventos masivos.</t>
  </si>
  <si>
    <t>Adquisicion de vallas metalicas  de seguridad o contención de publico.</t>
  </si>
  <si>
    <t>Elaborar el proceso de contratación para la adquisición de "vallas metalicas  de seguridad o contención de publico  en eventos masivos".</t>
  </si>
  <si>
    <t>Adquirir 50 vallas metalicas de seguridad o contención de publico para el año 2025.</t>
  </si>
  <si>
    <t xml:space="preserve">Número de vallas metalicas  </t>
  </si>
  <si>
    <t xml:space="preserve">Ing. Gregory Vera Alava                             </t>
  </si>
  <si>
    <t>Brindar cumplimiento con la planificación anual.</t>
  </si>
  <si>
    <t>Matriz de seguimiento de ejecución y evaluación  del POA y PAC de la Unidad.</t>
  </si>
  <si>
    <t xml:space="preserve">Elaborar y remitir de manera trimestral la matriz de seguimiento de ejecución y evaluación del POA. </t>
  </si>
  <si>
    <t>Ejercutar el 100% el POA y PAC para el año 2025.</t>
  </si>
  <si>
    <t>Porcentaje mantenimiento del parque central</t>
  </si>
  <si>
    <t xml:space="preserve">Regular y sancionar el mal uso de  la Terminal Terreste, enmarcado en lo tipificado en la Ordenanza. </t>
  </si>
  <si>
    <t>Indicadores de juzgamiento de las infracciones.</t>
  </si>
  <si>
    <t xml:space="preserve">Elaborar 15 resoluciones sancionatorias a personas que infrinjan las Ordenanzas Municipales en la Terminal Terrestre del Cantón Puerto López. </t>
  </si>
  <si>
    <t xml:space="preserve">Dictaminar sentencia a 15 propietarios de las diferentes Cooperativas de buses interprovinciales durante el año 2025. </t>
  </si>
  <si>
    <t xml:space="preserve">Número de resoluciones </t>
  </si>
  <si>
    <t xml:space="preserve">Regular y sancionar a quienes infrinjan la  normativa ambiental. </t>
  </si>
  <si>
    <t xml:space="preserve">Indicadores de sanciones a personas naturales y juridicas que hayan cometido contravencion a la normativa ambiental vigente. </t>
  </si>
  <si>
    <t xml:space="preserve">Elaborar 10 notificaciones únicas  sancionatorias a personas que contaminen el ambiente. </t>
  </si>
  <si>
    <t xml:space="preserve">Dictaminar sentencia a 10 ciudadanos o propietarios de establecimientos por el mal manejo de los desechos sólidos, durante el año 2025. </t>
  </si>
  <si>
    <t xml:space="preserve">Número de notificiaciones únicas </t>
  </si>
  <si>
    <t xml:space="preserve">Ejecutar operativos de control de productos caducados en establecimientos comerciales del cantón. </t>
  </si>
  <si>
    <t xml:space="preserve">Plan Operativo de control de productos caducados en sitios de expendios del cantón. </t>
  </si>
  <si>
    <t>En coordinación con la Comisaria Nacional de Policia y Jefatura Politica, se  coordinaran  2 operativos de control de productos caducados en el cantón.</t>
  </si>
  <si>
    <t>Durante el 2025, se ejecutaran 2 operativos de control.</t>
  </si>
  <si>
    <t>Número de Informe</t>
  </si>
  <si>
    <t xml:space="preserve">Regular y sancionar a vendedores ambulantes en el cantón. </t>
  </si>
  <si>
    <t>Plan Operativo de control de vendedores ambulantes.</t>
  </si>
  <si>
    <t xml:space="preserve">De manera semanal se realizará control de los vendedores ambulantes en el cantón, con mayor enfasis los fines de semanas y feriados. </t>
  </si>
  <si>
    <t>Emitir 40 notificaciones a vendedores ambulantes que no cuenten o que mantengan caducados los respectivos permisos municipales, en el año 2025.</t>
  </si>
  <si>
    <t>Número de notificaciones</t>
  </si>
  <si>
    <t xml:space="preserve">Contar con establecimientos prestadores de servicios  turisticos al día con los permisos pertinentes para operar en el cantón. </t>
  </si>
  <si>
    <t xml:space="preserve">Plan de Control de permisos de funcionamiento en cumplimiento de las ordenanzas. </t>
  </si>
  <si>
    <t xml:space="preserve">Previo el informe del Dpto. de Desarrollo Turistico se realizara controles de los permisos municipales a los nuevos prestadores de servicios turísticos o los que no estan  al día con la LUAF. </t>
  </si>
  <si>
    <t xml:space="preserve">Elaborar 50 notificaciones únicas a prestadores de servicios turísticos, a fin de recuperar cartera vencida, durante el año 2025. </t>
  </si>
  <si>
    <t>Número de notificaciones únicas</t>
  </si>
  <si>
    <t xml:space="preserve">Brindar cumpli iento al calendario de evento anual, donde incluya los feriados nacionales y locales. </t>
  </si>
  <si>
    <t>Plan de control de festividades de carnaval, dia de los difuntos, semana santa, fiestas del cantón, navidad, fin de año, fiestas parroquiales rurales del cantón, etc.</t>
  </si>
  <si>
    <t xml:space="preserve">Previo a la programación de cada festividad y en coordinación con las diferentes áreas municipales se dara cumplimiento a los compromisos adquiridos y competentes  por cada eventualidad. </t>
  </si>
  <si>
    <t>Durante el año 2025 se ejecutaran acciones de control  y regulación, durante los 10 feriados nacional y  2 locales.</t>
  </si>
  <si>
    <t xml:space="preserve">Número de informe </t>
  </si>
  <si>
    <t xml:space="preserve">Contar con una base de datos que contenga el registro de permisos de funcionamientos, comercial, construcción y turístico. </t>
  </si>
  <si>
    <t xml:space="preserve">Registro de control de permisos de funcionamiento comercial, construccion, turistico, etc. </t>
  </si>
  <si>
    <t xml:space="preserve">Digitalizar los datos de los permisos de funcionamiento comercial, construcción y turísticos. </t>
  </si>
  <si>
    <t xml:space="preserve">Contar con una base de datos  de los establecimientos que cuenten con los permisos municipales durante el año 2025. </t>
  </si>
  <si>
    <t xml:space="preserve">1  Base de datos formato excel </t>
  </si>
  <si>
    <t xml:space="preserve">Ejecutar operativos de control que regulen el expendio de productos perecible en los mercados municipales. </t>
  </si>
  <si>
    <t xml:space="preserve">Plan de medidas sanitarias y de control del orden publico en el mercado municipal. </t>
  </si>
  <si>
    <t>En coordinación con el Administrador de los Mercados Municipales, se  participara en  2 operativos de control de  medidas sanitarias en el cantón.</t>
  </si>
  <si>
    <t>Durante el año 2025, se ejecutaran 2 operativos de control de medidas sanitarias</t>
  </si>
  <si>
    <t>Numero de Informe</t>
  </si>
  <si>
    <t xml:space="preserve">TOTAL UNIDAD DE CONTROL DEL ORDEN PUBLICO </t>
  </si>
  <si>
    <t>TECNOLOGÍA DE  LA INFORMACIÓN</t>
  </si>
  <si>
    <t>TOTAL DIRECCION FINANCIERA</t>
  </si>
  <si>
    <t>PRESUPUESTO TOTAL GAD MUNICIPAL 2025</t>
  </si>
  <si>
    <t xml:space="preserve">Promocionar 4 stand durante el año </t>
  </si>
  <si>
    <t xml:space="preserve">Implementar productos comunicacionales para potenciar imagen institucional en salud, agua, salubridad, ambiente, turismo y campaña de pagos de impuestos. </t>
  </si>
  <si>
    <t xml:space="preserve">Diseño y elaboración de Cuñas publicitarias para radio, tv y Redes socilaes. Diseño e impresión de volantes y tripticos.                                                 Perifoneo (megáfono, amplificador de perifoneo) </t>
  </si>
  <si>
    <t xml:space="preserve">Numero de piezas comunicacionales </t>
  </si>
  <si>
    <t>Porcentaje de procesos</t>
  </si>
  <si>
    <t>Servicio de organizacion direccion y produccion de los diferentes eventos oficiales por el trigésimo primer aniversario de cantonización de Puerto López</t>
  </si>
  <si>
    <t>Impresión de invitación, Certificados al mérito, arreglos de escenario para desfile, arreglo de lugar para sesión solemne, alquiler de amplificación y pantalla, alquiler de arreglo, sillas y carpas, impresión de triptico, periódico municipal por aniversario.</t>
  </si>
  <si>
    <t>Elaborar al 100% el proceso para el Servicio de organización para el año 2025</t>
  </si>
  <si>
    <t>Equipo de perifoneo, tripticos, piezas para redes sociales, radio y tv.</t>
  </si>
  <si>
    <t>Realizar 24 Campañas contínua durante todo el año</t>
  </si>
  <si>
    <t>Numero de campañas</t>
  </si>
  <si>
    <t xml:space="preserve">Camara de video, micrófono, luces, consola, micrófonos inalambricos, audifonos, impresión de vinil, diseño de set, computadora core i7 con tarjeta gráfica. </t>
  </si>
  <si>
    <t>Realizar 96 programas durante el año 2025</t>
  </si>
  <si>
    <t>Numero de programas</t>
  </si>
  <si>
    <t xml:space="preserve">Cursos de Fotografía a jóvenes entre 15 y 20 años del cantón Puerto López, brindado por el personal del departamento </t>
  </si>
  <si>
    <t xml:space="preserve">Certificados, coffee break </t>
  </si>
  <si>
    <t>Desarrollar 2 cursos de fotografias durante el año 2025</t>
  </si>
  <si>
    <t>Numero de cursos</t>
  </si>
  <si>
    <t xml:space="preserve">NO. 962200561 </t>
  </si>
  <si>
    <t xml:space="preserve">"Servicio de organización, direccion y produccion de los diferentes eventos oficiales por el trigesimo primer aniversario de cantonizacion de Puerto López" </t>
  </si>
  <si>
    <t>31/12/2025</t>
  </si>
  <si>
    <t>Adquisicón de mascarillas quirurgicas, mascarillas kn 95, guantes de nitrilo, guantes anticorte, gafas de proteccion, botas de PVC, traje impermeable con cinta reflectivas y filtros para masacrillas media cara para trabajadores y empleados municipales que realizan trabajo de campo</t>
  </si>
  <si>
    <t>Proyecto aprobado</t>
  </si>
  <si>
    <t xml:space="preserve">Elaborar un Pland e negocio - Plan de manejo, y presentar proyecto para la ejecución de un stand con una estructura de metal que nos permita comercializar productos con la marca turistica, para obtener ingresos para el GAD. </t>
  </si>
  <si>
    <t>Proteger 23 COMPUTADORAS de la intermitencia electrica</t>
  </si>
  <si>
    <t>Adquisicion de equipos de proteccion UPS para la proteccion de los equipos informaticos del GAD Municipal del canton Puerto Lopez"</t>
  </si>
  <si>
    <t>Elaborar el proceso de contratación para la Adquisicion de equipos de proteccion UPS 
INVERSION
DIRECCION DE DESARROLLO ECONOMICO, SOC, CULT Y TUR : ESCRITORIO (3)
DIRECCION DE DESARROLLO Y ORDENAMIENTO TERRITORIAL : PORTATIL(1) ESCRITORIO (3)
DIRECCION DE GESTION AMBIENTAL Y RESIDUOS SOLIDOS : ESCRITORIO (3)
CORRIENTE
DIRECCION FINANCIERA 	ESCRITORIO (2)
PARTICIPACION CIUDADANA 	ESCRITORIO (1)
UNIDAD DE CONTROL DEL ORDEN PUBLICO 	ESCRITORIO (1)
DIRECCION ADMINISTRATIVA	ESCRITORIO (2)
CONCEJO CANTONAL DE PROTECCION DE DERECHOS 	ESCRITORIO (1)
COORDINACION DE COMUNICACION Y RELACIONES PUBLICAS	PORTATIL (1)
COORDINACION DE PLANIFICACION INSTITUCIONAL Y GEST	ESCRITORIO (1)
DIRECCION DE TALENTO HUMANO 	ESCRITORIO (1)
JUNTA CANTONAL DE PROTECCION DE LA NIÑEZ Y ADOLESCENCIA 	ESCRITORIO (1)
REGISTRO DE LA PROPIEDAD Y MERCANTIL 	ESCRITORIO (1)
SECRETARIA GENERAL 	ESCRITORIO (1)</t>
  </si>
  <si>
    <t>"Adquisicion de suministros para las impresoras del GAD Municipal del canton Puerto Lopez"</t>
  </si>
  <si>
    <t>Contratacion del servicio de mantenimiento especializado para los equipos servidores de aplicaciones del GAD Municipal del canton Puerto Lopez</t>
  </si>
  <si>
    <t>Elaborar el proceso de contratación para el Mantenimiento de equipos servidores de aplicaciones</t>
  </si>
  <si>
    <t xml:space="preserve">Elaborar el proceso de contratación para la "ADQUISICION DE HERRAMIENTAS Y EQUIPOS ESPECIALES PARA ELECTRONICA Y COMPUTACION"
MAINBOARD SOCKET 1150, COMPATIBLE MEMORIA RAM DDR3, PROCESADOR 1150: (2)
MAINBOARD SOCKET 1155, COMPATIBLE MEMORIA RAM DDR3, PROCESADOR 1155: (2)
MAINBOARD SOCKET 1151, COMPATIBLE MEMORIA RAM DDR3, PROCESADOR 1151: (2)
FUENTE DE PODER DE 750 WATTS: (12)
MEMORIA RAM DDR3 8GB: (12)
Kit de herramientas (Destornilladores, pinza, etc.): (1)
MEMORIA RAM DDR4 8GB: (3)
Limpiador de contactos: (24)
Kit de limpieza de monitores: (3)
Aceite multi uso WD-40: (6)
SWITCH 10/100/1000: (5)
Rollos 305 metros Cable UTP categoria 6: (3)
Conectores RJ45 Categoria 6: (300)
PASTA TÉRMICA: (12)
PROCESADOR 1150: (4)
Espuma de limpieza : (12)
Escalera Plegable de Aluminio de 4 metros: (1)
</t>
  </si>
  <si>
    <t>Elaborar una contratación de ADQUISICIÓN DE PIEZAS Y REPUESTOS INFORMATICOS PARA LOS EQUIPOS DEL GAD MUNICIPAL DEL CANTÓN PUERTO LÓPEZ INCLUIDO HERRAMIENTAS INFORMÁTICAS</t>
  </si>
  <si>
    <t xml:space="preserve">COORDINACION DE COMUNICACIÓN Y RELACIONES PUBLICAS </t>
  </si>
  <si>
    <t>OBRAS PUBLICAS, FISCALIZACION Y PROYECTOS</t>
  </si>
  <si>
    <t xml:space="preserve"> </t>
  </si>
  <si>
    <t xml:space="preserve">Dictar resoluciones a los casos de vulneración de derechos de grupos de atención prioritaria como niños, niñas, adolescentes, adultos mayores, entre otros, receptados por la Junta Cantonal. 
Levantamiento de información relacionado al entorno social y psicológico de los grupos de atención prioritaria. </t>
  </si>
  <si>
    <t>Elaborar el proceso de contratación para la "adquisicion de materiales y equipos de ferreteria" con 40% de corriente y un 60% de iversion  para los diferentes trabajos de mantenimiento de las instalaciones del Gad. Municipal del Canton Puerto Lopez.</t>
  </si>
  <si>
    <t>Elaborar el proceso de contratación para la "Adquisicion De Suministros Y Materiales De Oficina Para Las Diferentes Dependencias Del Gad Municipal Del Cantón Puerto López"
corriente
111 (20%)
121 (20%
131 (10%)
inversion
321 (15%)
431(15%)
361 (20%)</t>
  </si>
  <si>
    <t>Elaborar el proceso de contratación para la "Adquisicion De Suministros Y Materiales De Aseo Para Las Diferentes Dependencias Del Gad Municipal Del Cantón Puerto López"
corriente
111 (40%)
121 (5%
131 (5%)
inversion
321 (30%)
431(10%)
361 (10%)</t>
  </si>
  <si>
    <t>ELABORACIÓN DE MEMORÁNDUM EN ATENCIÓN A DIFERENTES REQUERIMIENTOS Y POR PETICIONES INSTITUCIONALES.</t>
  </si>
  <si>
    <t>a) Elaboración de memorándums en respuesta a solicitudes y requerimientos.
b) Elaboración de memorándums para solicitudes a diferentes departamentos del GADMCPL.</t>
  </si>
  <si>
    <t>Para el año 2025 la Dirección de Desarrollo y Ordenamiento Territorial emitirá 1000 memorándum en atención y solicitud de diferentes requerimientos.</t>
  </si>
  <si>
    <t>Nº de memorándums elaborados</t>
  </si>
  <si>
    <t>Cantón Puerto López.
Mayor a 25000 habitantes</t>
  </si>
  <si>
    <t>ELABORACIÓN DE OFICIOS POR TEMAS INSTITUCIONALES</t>
  </si>
  <si>
    <t>a) Elaboración de oficios en respuesta a solicitudes y requerimientos.
b) Elaboración de oficios para solicitudes a instituciones.</t>
  </si>
  <si>
    <t>Para el año 2025 la Dirección de Desarrollo y Ordenamiento Territorial emitirá 100 oficios en atención y solicitud de diferentes requerimientos a instituciones externas.</t>
  </si>
  <si>
    <t>Número de oficios elaborados</t>
  </si>
  <si>
    <t>ELABORACIÓN DE INFORMES TÉCNICOS</t>
  </si>
  <si>
    <t>a) Elaboración de 100 informes técnicos.</t>
  </si>
  <si>
    <t>Para el año 2025 la Dirección de Desarrollo y Ordenamiento Territorial emitirá 100 informes técnicos.</t>
  </si>
  <si>
    <t>Número de Informes Técnicos</t>
  </si>
  <si>
    <t>RECEPCIÓN DE DOCUMENTOS.</t>
  </si>
  <si>
    <t>a) Recepción de documentos bajo sumilla inserta de la máxima autoridad. (Físico o electrónico)
b) Recepción de documentos en atención a requerimientos de diferentes departamentos del GADMCPL.</t>
  </si>
  <si>
    <t>Porcentaje de documentos recibidos</t>
  </si>
  <si>
    <t>SEGUIMIENTO A LOS REQUERIMIENTOS SOLICITADOS A LA DIRECCIÓN DE DESARROLLO Y ORDENAMIENTO TERRITORIAL</t>
  </si>
  <si>
    <t>a) Seguimiento continuo a todas las solicitudes que se presenten a la Dirección de Desarrollo y Ordenamiento Territorial.</t>
  </si>
  <si>
    <t>Sguimiento contínuo</t>
  </si>
  <si>
    <t>Para el año 2025 la Dirección de Desarrollo y Ordenamiento Territorial atenderá eficientemente al 100% todos las solicitudes o requerimientos que sean dirigidos al departamento ya sea físico o digital.</t>
  </si>
  <si>
    <t>Para el año 2025 la Dirección de Desarrollo y Ordenamiento Territorial atrealizará al 100% seguimiento contínuo a los requerimientos y solicitudes dirijidos al proceso, respondiendo en tiempos concretos.</t>
  </si>
  <si>
    <r>
      <rPr>
        <b/>
        <sz val="9"/>
        <color theme="1"/>
        <rFont val="Arial"/>
        <family val="2"/>
      </rPr>
      <t>Ing. Rolando Arteaga M.</t>
    </r>
    <r>
      <rPr>
        <sz val="9"/>
        <color theme="1"/>
        <rFont val="Arial"/>
        <family val="2"/>
      </rPr>
      <t xml:space="preserve">
Sra. Diana Villacreses A.    </t>
    </r>
  </si>
  <si>
    <r>
      <rPr>
        <b/>
        <sz val="9"/>
        <color theme="1"/>
        <rFont val="Arial"/>
        <family val="2"/>
      </rPr>
      <t>Ing. Rolando Arteaga M.</t>
    </r>
    <r>
      <rPr>
        <sz val="9"/>
        <color theme="1"/>
        <rFont val="Arial"/>
        <family val="2"/>
      </rPr>
      <t xml:space="preserve">  </t>
    </r>
  </si>
  <si>
    <t xml:space="preserve">Sra. Diana Villacreses A. </t>
  </si>
  <si>
    <t>CONSTRUCCIÓN DE CELDAS EMERGENTE PARA EL NUEVO RELLENO SANITARIO DEL CANTÓN PUERTO LÓPEZ, PROVINCIA DE MANABÍ, ETAPA I</t>
  </si>
  <si>
    <t xml:space="preserve">a) Elaborar la fase preparatoria, precontractual y contractual para el proceso de contratación de las celdas emergentes.
b) Aprobación de proyecto 
c) Ejecución del proceso  
d) Fiscalización del proceso   </t>
  </si>
  <si>
    <t>Promover la modernización y sostenibilidad de las actividades económicas clave, como el turismo, la pesca y la agricultura, mediante prácticas sostenibles, el uso eficiente de recursos y tecnologías adecuadas para aumentar la productividad y competitividad, al mismo tiempo que se salvaguarda la identidad cultural y se protege el entorno natural.</t>
  </si>
  <si>
    <t>CONSTRUCCIÓN DEL PARQUE TURÍSTICO EN LA PLAYA DE LA PARROQUIA PUERTO MACHALILLA DEL CANTÓN PUERTO LÓPEZ".</t>
  </si>
  <si>
    <t>Para el año 2025 la Parroquia Machalilla contará con un Parque Turistico este obra se realiza mediante convenrio tripatito entre el Gobierno Provincial de Manabí, Gobierno Cantonal de Puerto López y Gobierno Parroquial de Machalilla.</t>
  </si>
  <si>
    <t>Cumpliemoiento de la contraparte (Supervisión)</t>
  </si>
  <si>
    <t>Ing. Rolando Arteaga M.
Ing. Holger Parraga M.</t>
  </si>
  <si>
    <t>Implementar un plan de construcción para la instalación de 16.000 metros lineales de aceras y bordillos en las áreas designadas, mejorando la infraestructura y accesibilidad de la comunidad.</t>
  </si>
  <si>
    <t xml:space="preserve">a) Elaborar documentos de fase preparatoria, precontractual y contractual para el proceso de contratación y ejecución del proyecto.
b) Administración del proyecto
c) Fiscalización del proyecto                                   </t>
  </si>
  <si>
    <t>Para el año 2025 se construirán 1300 metros lineales de aceras y bordillos para las parroquias de: Puerto López, Machalilla y Salango, del cantón Puerto López.</t>
  </si>
  <si>
    <t>La repotenciación del sistema de agua potable en Ayampe es fundamental para asegurar el acceso a agua segura y de calidad para los habitantes de Puerto López, promoviendo la salud pública y el bienestar de la comunidad</t>
  </si>
  <si>
    <t>CONSULTORÍA PARA LOS “ESTUDIO Y DISEÑO DEFINITIVO DE UNA PLANTA DE AGUA POTABLE Y REPOTENCIACIÓN DE LA CAPTACION Y LAS ESTACIONES DE BOMBEO DEL CANTÓN PUERTO LÓPEZ, PROVINCIA DE MANABÍ</t>
  </si>
  <si>
    <t>a) Elaborar documentos de fase preparatoria, precontractual y contractual para el proceso de contratación y ejecución de la consultoría.
b) Ejecución del proceso de consultoría.
c) Fiscalizacón de la consultoría.</t>
  </si>
  <si>
    <t> 833420216</t>
  </si>
  <si>
    <t>MANTENIMIENTO Y REPOSICIÓN DE LAS LUMINARIAS DEL MALECÓN JULIO IZURIETA, UBICADO EN CANTÓN PUERTO LÓPEZ DE LA PROVINCIA DE MANABÍ</t>
  </si>
  <si>
    <t>a) Elaborar la fase preparatoria, precontractual y contractual para el proceso de contratación pública.
b) Ejecución del proceso.
c) Administración del proyecto.
d) Fiscalización del proceso.</t>
  </si>
  <si>
    <t>Planificar, construir y mantener la infraestructura física y los equipamientos de salud y educación, así como los espacios públicos destinados al desarrollo social, cultural y deportivo, de acuerdo con la ley</t>
  </si>
  <si>
    <t>BACHEO INTEGRAL DE VARIAS CALLES DEL CANTÓN PUERTO LÓPEZ PROVINCIA DE MANABÍ</t>
  </si>
  <si>
    <t>OBRAS PUBLICAS, FISCALIZACION Y PROYECTOS.</t>
  </si>
  <si>
    <t>Coordinar el alquiler de equipo caminero necesario para las operaciones, asegurando la disponibilidad y funcionalidad del equipo y mantener la infraestructura física y los equipamientos de salud y educación, así como los espacios públicos destinados al desarrollo social, cultural y deportivo, de acuerdo con la ley.</t>
  </si>
  <si>
    <t>ALQUILER DE MAQUINARIA PESADA (VOLQUETA, RETROEXCAVADORA, EXCAVADORA, MOTONIVELADORA Y RODILLO) PARA LA EJECUCIÓN DE DIVERSAS ACTIVIDADES EN EL CANTÓN PUERTO LÓPEZ, PROVINCIA DE MANABÍ.</t>
  </si>
  <si>
    <t>Para el año 2025 el Subproceso de Obras Públicas, Fiscalización y Proyectos contratará maquinaria pesada a través de un proceso de contratación pública para ejecutar diversas intervenciones en el cantón.</t>
  </si>
  <si>
    <t>Planificar, construir y mantener la infraestructura física y los equipamientos de salud y educación, así como los espacios públicos destinados al desarrollo social, cultural y deportivo, de acuerdo con la ley.</t>
  </si>
  <si>
    <t>LIMPIEZA Y DESOLVE DE CNALES NATURALES Y ARTIFICIALES DE EVACUACIÓN DE AGUAS LLUVIAS Y RÍOS  DEL CANTÓN PUERTO LÓPEZ PORVINCIA DE MANABÍ</t>
  </si>
  <si>
    <t>a) Elaborar la planificación de intervencón                          
b) Coordinar con el proceso de Gestión Ambiental, Higiene y Salubridad para el articulamiento de la intervención con el personal operativo.                                             
c) Disponer al equipo mecanico operativo (Retroexcavadora, minicargador y volquetas), para la limpieza y desasolve de los canales atificiales,
d) Gestionar a traves de la Máxima Autoridad la disposición de excavaroras de brazo corto y brazo largo para el desasolve de canales naturales y rios del cantón.</t>
  </si>
  <si>
    <t>Porcentaje de avance de las intervenciones</t>
  </si>
  <si>
    <t>Gestión</t>
  </si>
  <si>
    <t>PROYECTOS DE MEJORAS EN DIVERSOS SECTORES ESTRATÉGICOS DEL CANTÓN PUERTO LÓPEZ, PROVINCIA DE MANABÍ.</t>
  </si>
  <si>
    <t>1. Diagnostico general de la situación actual de cantón.
2. Análisis del enfoque del proyecto
3. Análisis de viabilidad por proyecto.
4. Esquemas gráficos y descriptivos de los proyectos.
5. Memoria Técnica y descriptiva.
6. Elaboración de la propuesta por proyecto.</t>
  </si>
  <si>
    <t>Para el año 2025 se contaran con 6 proyectos enfovado a infraestructura</t>
  </si>
  <si>
    <t>Número de proyectos presentados</t>
  </si>
  <si>
    <t>ELABORACIÓN DE INFORMES TÉCNICOS, OFICIOS Y MEMORÁNDUMS, EN ATENCIÓN Y RESPUESTAS A LOS DIFERENTES REQUERIMIENTOS SOLICITADOS AL SUB PROCESO DE PARQUE AUTOMOTOR</t>
  </si>
  <si>
    <t>a) Elaborar 600 memorándum.
b) Elaborar 50 oficios.
c) Elaborar 200 informes.</t>
  </si>
  <si>
    <t>EMITIR INFORME DE GESTIÓN MENSUAL A LA DIRECCIÓN DE DESARROLLO Y ORDENAMIENTO TERRITORIAL</t>
  </si>
  <si>
    <t>a) Elaborar 12 informes de gestón al año a corde al formato establecido por el Director</t>
  </si>
  <si>
    <t>Para el año 2025 el sub proceso emitirá 12 informes de gestión divididos a lo largo de los 12 meses del año</t>
  </si>
  <si>
    <t>Número de informes de gestón</t>
  </si>
  <si>
    <t>PLAN MAESTRO DE VIABILIDAD URBANA PARA EL CANTÓN PUERTO LÓPEZ, PROVINCIA DE MANABÍ</t>
  </si>
  <si>
    <t>Gestión del proyecto</t>
  </si>
  <si>
    <t>PLAN MAESTRO DE ALCANTARILLADO SANITARIO Y PLUVIAL PARA LA ZONA URBANA DE LA PARROQUIA PUERTO LÓPEZ DEL CANTÓN PUERTO LÓPEZ, PROVINCIA DE MANABÍ.</t>
  </si>
  <si>
    <t>OBRAS PUBLICAS, FISCALIZACION Y PROYECTOS
DIRECCIÓN DE GESTIÓN AMBIENTAL, HIGIENE Y SALUBRIDAD</t>
  </si>
  <si>
    <t>ESTUDIOS PARA LA SEGUNDA ETAPA DEL NUEVO RELLENO SANITARIO PARA LA DISPOSICIÓN FINAL DE LOS DESECHOS SÓLIDOS PARA EL CANTÓN PUERTO LÓPEZ, PROVINCIA DE MANABÍ</t>
  </si>
  <si>
    <t>Ing. Rolando Arteaga M.
Ing. Holger Parraga M.
Tnglo. Ulbio Quiñonez M.
Ing. Roberth Plua Q.</t>
  </si>
  <si>
    <t>Ing. Rolando Arteaga M.         Ing. Holger Parraga M.
Ing. Roberth Plua Q.
Tnglo. Ulbio Quiñonez M.</t>
  </si>
  <si>
    <t>Ing. Holger Parraga M.
Ing. Roberth Plua Q.
Tnglo. Ulbio Quiñonez M.</t>
  </si>
  <si>
    <t>Ing. Holger Parraga M.
Ing. Roberth Plua Q.
Tnglo. Ulbio Quiñonez M.
Ing. Williams Morocho H.</t>
  </si>
  <si>
    <t>Ing. Holger Parraga M.
Ing. Roberth Plua Q.
Tnglo. Ulbio Quiñonez M.
Sr. Gustavo Izurieta R.</t>
  </si>
  <si>
    <t>Ing. Holger Parraga M.
Ing. Roberth Plua Q.
Tnglo. Ulbio Quiñonez M.
Ing. Williams Morocho H.
Sr. Gustavo Izurieta R.</t>
  </si>
  <si>
    <t>Para el año 2025 se contara al 100% con una nuevas celdas emergentes que serviran para la disposición final de los residuos sólidos del cantón, esta obra sera la primera etapa del proyecto macro.</t>
  </si>
  <si>
    <t>Para el año 2025 se obtendrá al 100% los estudios y diseño definitivo para una planta de agua potable y repotenciación de la captación y las estaciones de bombeo del cantón Puerto López, Provincia de Manabí, que garanticen el agua segura y la continua distribución de la mimas, el cual será la herramienta posterior para la búsqueda del financiamiento para la construcción</t>
  </si>
  <si>
    <t>Para el año 2025 se contará con el malecón Julio Izurieta al 100%  iluminado brindando seguridad y tranquilidad a los habitantes del cantón y turistas que nos visitan.</t>
  </si>
  <si>
    <t>Para el año 2025 se contará al 100% con calles asfaltadas en buenas condiciones esto gracias al proyecto de bacheo integral de varias calles que busca a través de un proceso de contratación publicar brindar mantenimiento y dejar expeditas varias calles del cantón que se encuentran con afectaciones en la calzada.</t>
  </si>
  <si>
    <t>Para el año 2025 se contará al 100% con una mejor circulación dentro de la Terminal Terrestre del cantón Puerto López, esto gracias al proyecto de repavimentación que logrará mejorar la imagen del Terminal Terrestre con una circulación y señalización de primer orden.</t>
  </si>
  <si>
    <t>Para el año 2025 se contará al 100% con canales de evacuación de aguas lluvias limpios y desazolvados, para enfrentar cualquier amenaza invernal durante el año.</t>
  </si>
  <si>
    <t>Para el año 2025 el sub proceso atendera 850 tipo de requerimientos a traves de memoraándums, oficios o informes dependiendo del caso o requerimiento.</t>
  </si>
  <si>
    <t>ADQUISICIÓN DE DOS BATERÍAS RECARGABLE UNA ANTENA RTK PARA EL DRONE MAVIC 3 DJI ENTERPRISE, PERTENECIENTE AL GOBIERNO AUTÓNOMO DESCENTRALIZADO MUNICIPAL DEL CANTÓN PUERTO LÓPEZ.</t>
  </si>
  <si>
    <t>a) Elaborar la fase preparatoria, precontractual y contractual para el proceso de contratación.
b) Ejecución del proceso.
c) Administración del contrato</t>
  </si>
  <si>
    <t>Para el año 2025 el sub proceso de Gestión de Riesgo adquitirá dos baterias recargables y una ántena RTK para el el Drone Mavic 3 DJI Enterprise, perteneciente al Gobierno Autónomo Descentralizado Municipal del Cantón Puerto López, a traves de un proceso de contratación pública.</t>
  </si>
  <si>
    <t>Sr. Javier Villacreses G.
Ing. Rolando García G.</t>
  </si>
  <si>
    <t>SERVICIO DE ARRENDAMIENTO DE RADIO FRECUENCIA PARA EL FUNCIONAMIENTO DE LOS EQUIPOS DE RADIOS DE COMUNICACIÓN DEL GOBIERNO AUTÓNOMO DESCENTRALIZADO MUNICIPAL DEL CANTÓN PUERTO LÓPEZ</t>
  </si>
  <si>
    <t>EMITIR INFORMES DE NIVELES DE RIESGO, PARA INGRESO AL CATASTRO MUNICIPAL Y LEGALIZACIÓN DE ESCRITURA PARA PREDIOS.</t>
  </si>
  <si>
    <t>1. Elaborar 100 Informes de niveles de riesgo</t>
  </si>
  <si>
    <t>En el año 2025 se emitiran alrededor de 100 informes de niveles de riesgo, para ingreso al catastro municipal y legalización de escritura para predios.</t>
  </si>
  <si>
    <t>ACTUALIZAR EL PLAN DE CONTINGENCIA DE INUNDACIÓN ANTE EL FENÓMENO DEL NIÑO – ENOS, PARA EL CANTÓN PUERTO LÓPEZ, PROVINCIA DE MANABÍ</t>
  </si>
  <si>
    <t>1.- Actualizar el Plan ENOS, para el cantón Puerto López</t>
  </si>
  <si>
    <t>Para el año 2025 el sub proceso de Gestión de Riesgo entregará el Plan ENOS, actualizado para el canton Puerto López</t>
  </si>
  <si>
    <t>Entrega del Plan ENOS</t>
  </si>
  <si>
    <t>Sr. Javier Villacreses G.</t>
  </si>
  <si>
    <t>CONVOCAR, ACTIVAR, PARTICIPAR EN LAS ACCIONES DEL COE CANTONAL, EN LA EJECUCIÓN DE PROCESOS DE PREPARACIÓN, RESPUESTA, REHABILITACIÓN Y RECUPERACIÓN. (ACTAS DEL COE CANTONAL)</t>
  </si>
  <si>
    <t>1.- Elaborar 4 Convocatorias y 4 Actas de Resolución del COE Cantonal para el año 2025</t>
  </si>
  <si>
    <t>N° de convocatorias y actas de resolución</t>
  </si>
  <si>
    <t>EMITIR INFORMES EVALUAROTIOS SEMANALES REFERENTES AL CLIMA, ESTADO DE LA MAREA, PRECIPITACIONES POR LLUVIAS, MOVIMIENTOS SÍSMICOS O CUALQUIER EVENTUALIDAD DE RIESGO NATURAL QUE INVOLUCRE LA SUPERFICIE TERRITORIAL DEL CATÓN PUERTO LÓPEZ.</t>
  </si>
  <si>
    <t>1.- Emitir 52 informes de evaluación por eventualidades de carácter natural sucitada en la superficie del cantón Puerto López</t>
  </si>
  <si>
    <t>Para el año 2025 el sub proceso de Gestión de Riesgo emitirá 52 Informes uno por semana durante el año, que identifiquen las consiciones climaticas y eventos naturales del cantón</t>
  </si>
  <si>
    <t>N° de Informes.</t>
  </si>
  <si>
    <t>EVALUAR  LOS DAÑOS Y PERDIDAS DEBIDO A LA OCURRENCIA DE EVENTOS PELIGROSOS DE ORIGEN NATURAL Y O /ANTRÓPICO</t>
  </si>
  <si>
    <t>1.- Realizar 2 evaluaciones  y levantamiento EVIN</t>
  </si>
  <si>
    <t>GESTIONAR ANTE LA SECRETARÍA NACIONAL DE GESTIÓN DE RIESGO – ZONAL 4 LA PROVISIÓN DE HERRAMIENTAS Y EQUIPOS PARA EL FORTALECIMIENTO DE RESPUESTAS INMEDIATA ANTE CUALQUIER EMERGENCIA QUE SE SUSCITE EN EL CANTÓN.</t>
  </si>
  <si>
    <t>1.- Gestionar la adquisición de 2 bombas de 4 pulgadas.
2.- Gestionar la adquisición de 1 generador de alta potencia para la atención emergentes en zonas donde no exista el acceso a la energía eléctrica.
2.- Gestionar la adquisición de herramientas menores como: palas, picos, cortadora de acero, motosierras, carretas.</t>
  </si>
  <si>
    <t>N° Equipos o Herramientas adquiridas</t>
  </si>
  <si>
    <t>ELABORACIÓN DE INFORMES TÉCNICOS, OFICIOS Y MEMORÁNDUMS, EN ATENCIÓN Y RESPUESTAS A LOS DIFERENTES REQUERIMIENTOS SOLICITADOS AL SUB PROCESO DE GESTIÓN DE RIESGO</t>
  </si>
  <si>
    <t>a) Elaborar 500 memorándum.
b) Elaborar 50 oficios.
c) Elaborar 200 informes.</t>
  </si>
  <si>
    <t>Número de documentos</t>
  </si>
  <si>
    <t>Sr. Javier Villacreses G.
Ing. Rolando García G.
Mayra Chancay T.</t>
  </si>
  <si>
    <t>Para el año 2025 el sub proceso de Gestión de Riesgo contratará al 100% con el servicio de arrendamiento de radio frecuencia para el funcionamiento de los equipos de radios de Comunicación del Gobierno Autónomo Descentralizado Municipal del Cantón Puerto López</t>
  </si>
  <si>
    <t>Para el año 2025 se realizara 4 convocatorias y se asistirá activamente en el COE cantonal cuando la necesidad o emergencia lo requiera.</t>
  </si>
  <si>
    <t>Para el año 2025 el sub proceso de Gestión de Riesgo realizará 2 evalucaciones y levanamientos EVIN en el cantón Puerto López.</t>
  </si>
  <si>
    <t>Para el año 2025 el Subproceso de Gestón de Riesgo gestionará al 100% ante la SECRETARÍA NACIONAL DE GESTIÓN DE RIESGO – ZONAL 4 la provisión de herramientas y equipos para el fortalecimiento de respuestas inmediata ante cualquier emergencia que se suscite en el cantón.</t>
  </si>
  <si>
    <t>Para el año 2025 el sub proceso de Gestión de Riesgo, atendera 750 tipo de requerimientos a traves de memoraándums, oficios o informes dependiendo del caso o requerimiento.</t>
  </si>
  <si>
    <t>ACTUALIZACIÓN DEL CATASTRO URBANO Y RURAL DEL CANTÓN PUERTO LÓPEZ</t>
  </si>
  <si>
    <t>1.- Actualización y administración de manera permanente el Sistema del Catastro Urbano y Rural del Canton Puerto Lopez, atendiendo a sus caracteristicas geometricas, fisicas, economicas y juridicas, sirviendo este de intrumento para la planificacion economica y social del territorio cantonal. Ubicación del predio, clave catastral, propietario, representante legal del predio, propietario anterior, referencia cartografica, coordenadas, superficie del predio, colindante, area total de construccion, datos de dominio, traslacion de dominio, datos de escriruras obras internas.etc.
2.- Identificación de predios con construcciones nuevas o remodelaciones en existentes, como parte de la actualización catastral.</t>
  </si>
  <si>
    <t>Para el año 2025 se contará aproximadamente con 456 actualizaciones catastro urbano y rural del cantón Puerto López.</t>
  </si>
  <si>
    <t>Sr. Franklin Lino P.
Sr. Javier Gutierrez L.
Sr. Washintong Morales S.          Ing. Kevin Rosales L.</t>
  </si>
  <si>
    <t>ELABORACIÓN Y EMISIÓN DE CERTIFICACIONES CATASTRALES</t>
  </si>
  <si>
    <t>1.- Elaborar y emitir certificaciones catastrales de los predios urbanos y rurales que cuenten en los sistemas del GADMCPL</t>
  </si>
  <si>
    <t>Para el año 2025 se emitirán un aproximado de 500 certificaciones catastrales.</t>
  </si>
  <si>
    <t>Numero de  Certificaciones</t>
  </si>
  <si>
    <t>EMISIÓN PAGO DEL IMPUESTO PREDIAL URBANO Y RURAL</t>
  </si>
  <si>
    <t>1.- Realizar la emisión Anual del pago del impuesto predial urbano y rural.</t>
  </si>
  <si>
    <t>Para el año 2025 el sub proceso de Avaluos y Catastro realizara la emisión Anual del pago del impuesto predial urbano y rural.</t>
  </si>
  <si>
    <t>Emisión Anual de Pago de Impuesto Predial</t>
  </si>
  <si>
    <t xml:space="preserve">EMISIÓN DE FORMULARIOS DE ACTUALIZACIÓN DE CATASTROS DE PREDIOS RURALES. </t>
  </si>
  <si>
    <t>1.- Realizar la emisión de 100 formularios de actualización de catastros de predios rurales.</t>
  </si>
  <si>
    <t>Para el año 2025 el sub proceso de Avaluos y Catastro realizara la emisión de 100 formularios de actualización de catastros de predios rurales.</t>
  </si>
  <si>
    <t>Numero de Formularios</t>
  </si>
  <si>
    <t>INFORMES TÉCNICOS PARA PROCESOS DE EXPROPIACIÓN Y DE INSPECCIONES DE PREDIOS.</t>
  </si>
  <si>
    <t>1.- Realizar informes Técnicos para procesos de expropiación.
2.- Realizar informes Técnicos de inspecciones de predios.</t>
  </si>
  <si>
    <t>Para el año 2025  se realizaran 50  Informes Técnicos para procesos de expropiación y 100  Informes Técnicos de inspecciones de predios.</t>
  </si>
  <si>
    <t>Numero de Informes Técnicos</t>
  </si>
  <si>
    <t>INFORME TÉCNICO PARA LA PROPUESTA DE ORDENANZA PARA LA ADMINISTRACIÓN DE LA INFORMACIÓN PREDIAL; DETERMINACIÓN DEL AVALÚO DE LA PROPIEDAD; Y DETERMINACIÓN DEL IMPUESTO PREDIAL DE LOS BIENES INMUEBLES URBANOS Y RURALES, PARA EL BIENIO 2026 - 2027</t>
  </si>
  <si>
    <t>1.- Elaborar y presentar a la coorporacion Municipal el Informe con el borrador del proyecto de ordenananza para la ADMINISTRACIÓN  DE LA INFORMACIÓN PREDIAL, determinacion del Avaluo de la propiedad y determinacion del Impuesto Predial para el bienio 2026-2027, tal como lo determina el COOTAD, y su vez se realizara la emision anual al final del ultimo mes del año.</t>
  </si>
  <si>
    <t>Para el año 2025 se presentará a la coorporacion Municipal el Informe con el borrador del proyecto de ordenananza para la ADMINISTRACION  DE LA INFORMACION PREDIAL, determinacion del Avaluo de la propiedad y determinacion del Impuesto Predial para el bienio 2026-2027, tal como lo determina el COOTAD, y su vez se realizara la emision anual al final del ultimo mes del año.</t>
  </si>
  <si>
    <t>Borrador de ordenanza de actualizacion de Bienio</t>
  </si>
  <si>
    <t>INFORMACIÓN SEMESTRAL DE LOS PREDIOS URBANOS Y RURALES EN FORMATO SHAPE SOLICITADAS POR EL MINISTERIO DE DESARROLLO URBANO Y VIVIENDA.</t>
  </si>
  <si>
    <t>1.- Se realizarán en coordinación con el departamento de Tecnología de la Información la emisión de la informacion semestral del Catastro Municipal al MIDUVI.</t>
  </si>
  <si>
    <t>Para el año 2025 el sub proceso de Avalúos y Catastro de GADMCPL emitirá la información semestral de los predios urbanos y rurales en formato shape solicitadas por el Ministerio de Desarrollo Urbano y Vivienda</t>
  </si>
  <si>
    <t>Número de emisiones</t>
  </si>
  <si>
    <t>ELABORAR MEMORÁNDUMS EN ATENCIÓN Y RESPUESTA A DIVERSOS TRÁMITES Y PETICIONES SOLICITADAS AL SUBPROCESO</t>
  </si>
  <si>
    <t>1.- Elaborar 300 memorandums.</t>
  </si>
  <si>
    <t>Para el año 2025 se elaboraran aproximadamente 300 memorandums en respuesta a diversos trámites y requerimientos solicitados al subproceso de Avalúos y Catastro.</t>
  </si>
  <si>
    <t>Numero de  Memorándums</t>
  </si>
  <si>
    <t>Sr. Franklin Lino P.
Ing. Kevin Rosales L.</t>
  </si>
  <si>
    <t>1.- Elaborar 12 informes de gestón al año a corde al formato establecido por el Director</t>
  </si>
  <si>
    <t>Sr. Franklin Lino P.</t>
  </si>
  <si>
    <t>EMITIR INFORME DE GESTIÓN MENSUAL A LA MÁXIMA AUTORIDAD DEL GADMCPL</t>
  </si>
  <si>
    <t>a) Elaborar 12 informes de gestón al año</t>
  </si>
  <si>
    <t>Para el año 2025 se emitirán 12 informes de gestión divididos a lo largo de los 12 meses del año</t>
  </si>
  <si>
    <t>BACHEO INTEGRAL DE LA TERMINAL TERRESTRE DEL CANTÓN PUERTO LÓPEZ, UBICADO EN EL CANTÓN PUERTO LÓPEZ, PROVINCIA DE MANABÍ PRIMERA FASE</t>
  </si>
  <si>
    <t>ADQUISICIÓN DE MATERIALES DE FERRETERIA PARA TRABAJOS DE MANTENIMIENTOS</t>
  </si>
  <si>
    <t>a) Elaborar la fase preparatoria, precontractual y contractual para el proceso de contratación pública.
b) Ejecución del proceso.
c) Administración del proyecto.</t>
  </si>
  <si>
    <t>Para el año 2025 se adquirirá materiales de ferreteria para dar mentenimiento a varias infrestructuras puntuales del cantón Puerto López de manera directa.</t>
  </si>
  <si>
    <t>Para el año 2025 se tendrá operativa la estación de bombeo 2 de aguas servidas de la parroquia Puerto López, brindando con esto el servicio de alcantarillado a diferentes zonas de la cabecera cantonal.</t>
  </si>
  <si>
    <t>2711/2025</t>
  </si>
  <si>
    <r>
      <rPr>
        <b/>
        <sz val="9"/>
        <color theme="1"/>
        <rFont val="Arial"/>
        <family val="2"/>
      </rPr>
      <t>Ing. Holger Parraga M.</t>
    </r>
    <r>
      <rPr>
        <sz val="9"/>
        <color theme="1"/>
        <rFont val="Arial"/>
        <family val="2"/>
      </rPr>
      <t xml:space="preserve">
Ing. Roberth Plua Q.
Tnglo. Ulbio Quiñonez M.</t>
    </r>
  </si>
  <si>
    <t>1. Diagnostico general de la situación actual de cantón.
2. Análisis de viabilidad por proyecto.
3. Términos de referencia.</t>
  </si>
  <si>
    <t>Para el año 2025 se gestionará a través de la máxima autoridad del GADMCPL el financiamiento para antes diversas entidades para desarrollar los estudios para el plan maestro de viabilidad urbana para el Cantón Puerto López, Provincia de Manabí.</t>
  </si>
  <si>
    <r>
      <rPr>
        <b/>
        <sz val="9"/>
        <color theme="1"/>
        <rFont val="Arial"/>
        <family val="2"/>
      </rPr>
      <t>Ing. Holger Parraga M.</t>
    </r>
    <r>
      <rPr>
        <sz val="9"/>
        <color theme="1"/>
        <rFont val="Arial"/>
        <family val="2"/>
      </rPr>
      <t xml:space="preserve">
Ing. Roberth Plua Q.
Tnglo. Ulbio Quiñonez M.
Ing. Williams Morocho H.</t>
    </r>
  </si>
  <si>
    <t xml:space="preserve">OBRAS PUBLICAS, FISCALIZACION Y PROYECTOS
DIRECIÓN DE DESARROLLO Y ORDENAMIENTO TERRITORIAL         </t>
  </si>
  <si>
    <t>Para el año 2025 se gestionará la construcción de una estructura tipo arco que de la bienvenida a los turistas que visitan el cantón.</t>
  </si>
  <si>
    <t>Ing Rolando Arteaga M.
Ing. Holger Parraga M.</t>
  </si>
  <si>
    <t>GESTIONAL LA CONTRUCCIÓN DE UN ARCO DE BIENVENIDOS A PUERTO LÓPEZ.</t>
  </si>
  <si>
    <r>
      <rPr>
        <b/>
        <sz val="9"/>
        <color theme="1"/>
        <rFont val="Arial"/>
        <family val="2"/>
      </rPr>
      <t>Ing. Holger Parraga M.</t>
    </r>
    <r>
      <rPr>
        <sz val="9"/>
        <color theme="1"/>
        <rFont val="Arial"/>
        <family val="2"/>
      </rPr>
      <t xml:space="preserve">
Ing. Roberth Plua Q.
Tnglo. Ulbio Quiñonez M.
</t>
    </r>
    <r>
      <rPr>
        <b/>
        <sz val="9"/>
        <color theme="1"/>
        <rFont val="Arial"/>
        <family val="2"/>
      </rPr>
      <t>Lcdo. David Pincay P.</t>
    </r>
  </si>
  <si>
    <t>Para el año 2025 se gestionará al  través de la máxima autoridad del GADMCPL el financiamiento para obtener los estudios para la segunda etapa del nuevo relleno sanitario para la disposición final de los desechos sólidos para el Cantón Puerto López, Provincia de Manabí.</t>
  </si>
  <si>
    <t>Para el año 2025 se gestionará al través de la máxima autoridad del GADMCPL el financiamiento para antes diversas entidades para desarrollar los estudios para el plan maestro de alcantarillado sanitario y pluvial para la zona urbana de la parroquia Puerto López del Cantón Puerto López, Provincia de Manabí.</t>
  </si>
  <si>
    <t>ESTUDIO PARA LA RECUPERACIÓN DEL MARGEN DEL RIO PITAL DESDE LA INTERSECCIÓN DE LA CALLE GARCÍA MORENO HASTA EL MALECÓN</t>
  </si>
  <si>
    <t>1. Elaborar el diagnostico de la situación actual
2. Elaborar la propuesta
3. Elaborara planos y renders
4. Caracterizar los diseños con mapas de acuerdo a las normas INEN
5. Presentar los resultados del estudio</t>
  </si>
  <si>
    <t>Para el año 2025 se plantea entregar un proyecto de recuperación del margen del río El Pital, mejirando el hornato y proyectando al cantón a un crecimiento urbano sostenible.</t>
  </si>
  <si>
    <t>Porcentaje de cumplimeinto</t>
  </si>
  <si>
    <r>
      <rPr>
        <b/>
        <sz val="9"/>
        <color theme="1"/>
        <rFont val="Arial"/>
        <family val="2"/>
      </rPr>
      <t>Arq. Dario Catagua M.</t>
    </r>
    <r>
      <rPr>
        <sz val="9"/>
        <color theme="1"/>
        <rFont val="Arial"/>
        <family val="2"/>
      </rPr>
      <t xml:space="preserve">
Arq. Cesar Muñiz S.
Ing. Maria San Lucas G.</t>
    </r>
  </si>
  <si>
    <t>PROPUESTA DE REFORMA A LA ORDENANZA DE PLANIFICACIÓN DE USO DEL SUELO Y NORMAS DE URBANISMO DEL ÁREA TURÍSTICA PUERTO LÓPEZ</t>
  </si>
  <si>
    <t>1.- Análisis de la ordenanza vigente.
2.- Identificación de las reformas.
3.- Elaboración de la Propuesta.
4.- Establecer en la reforma la ocupacion y uso del suelo del cantón de manera zonificada.</t>
  </si>
  <si>
    <t>Para el año 2025 se entregará una propuesta de reforma a la ordenanza que regula el uso, funcionamiento, mantenimiento y administración de la terminal terrestre del cantón Puerto López, a la Dirección de Desarrollo y Ordenamiento Territorial para que sea remitida al consejo municipal para su analisis, socialización y aprobación.</t>
  </si>
  <si>
    <r>
      <rPr>
        <b/>
        <sz val="9"/>
        <color theme="1"/>
        <rFont val="Arial"/>
        <family val="2"/>
      </rPr>
      <t>Arq. Dario Catagua M.</t>
    </r>
    <r>
      <rPr>
        <sz val="9"/>
        <color theme="1"/>
        <rFont val="Arial"/>
        <family val="2"/>
      </rPr>
      <t xml:space="preserve">
Arq. Cesar Muñiz S.
Ing. Maria San Lucas G.
In g. Jhommy Barreiro S.</t>
    </r>
  </si>
  <si>
    <t>INFORMES TÉCNICOS PARA LAS URBANIZACIONES, PARCELACIONES, FRACCIONAMIENTOS Y PROPIEDAD HORIZONTAL.</t>
  </si>
  <si>
    <t>1.- Elaborar 200 informes tecnicos</t>
  </si>
  <si>
    <t>Para el año 2025 se elaborarán un aproximado de 200 Informes Técnicos.</t>
  </si>
  <si>
    <t>Número de informes elaborados</t>
  </si>
  <si>
    <r>
      <rPr>
        <b/>
        <sz val="9"/>
        <color theme="1"/>
        <rFont val="Arial"/>
        <family val="2"/>
      </rPr>
      <t>Arq. Dario Catagua M.</t>
    </r>
    <r>
      <rPr>
        <sz val="9"/>
        <color theme="1"/>
        <rFont val="Arial"/>
        <family val="2"/>
      </rPr>
      <t xml:space="preserve">
Arq. Cesar Muñiz S.
Ing. Maria San Lucas G.
Ing. Jonny Barreiro S.
Sr.Saul Izurieta R. </t>
    </r>
  </si>
  <si>
    <t>OTORGAR LOS PERMISOS DE CONSTRUCCIÓN, DESMEMBRACIÓN, INSPECCIONES TÉCNICAS, PERMISO DE FUNCIONAMIENTO, USO DE SUELO, PARTICIONES EXTRAJUDICIALES, LÍNEAS DE FÁBRICA, PROPIEDAD HORIZONTAL.</t>
  </si>
  <si>
    <t>1.- Realizar Inspecciones
2.- Elaborar informe de Inspección
3.- Aprobar permisos de construcción, uso de suelo, linea de fabrica, particiones extrajudiciales y de propiedad horizontal.</t>
  </si>
  <si>
    <t xml:space="preserve">Para el año 2025 se prevee otorgar 500 procedimientos entre: permisos de construcción, desmembración, inspecciones técnicas, permiso de funcionamiento, uso de suelo, particiones extrajudiciales, líneas de fábrica, propiedad horizontal. </t>
  </si>
  <si>
    <t>Número de procedimientos</t>
  </si>
  <si>
    <t>BANCO DE PROYECTOS QUE VIABILICEN EL DESARROLLO URBANO DEL CANTÓN PUERTO LÓPEZ CON UN CRECIMIENTO SOSTENIBLE Y SUSTENTABLE ENMARCADO EN EL FORTALECIMIENTO TURÍSTICO Y PRODUCTIVO.</t>
  </si>
  <si>
    <t>1. Diagnostico general de la situación actual de cantón.
2. Análisis del enfoque del crecimiento urbanístico
3. Análisis de viabilidad por proyecto.
4. Esquemas gráficos y descriptivos de los proyectos.
5. Memoria Técnica y descriptiva.
6. Elaboración de la propuesta por proyecto.</t>
  </si>
  <si>
    <t>Para el año 2025 se entregará a la Dirección de Desarrollo y Ordenamiento Territorial un banco de 6 proyectos de crecimiento urbanisticos que se enfoquen en el crecimeinto sostenible y sustentable.</t>
  </si>
  <si>
    <t>PLANIFICACIÓN URBANISTICA
UNIDAD DE MOVILIDAD TRANSITO Y SEGURIDAD VIAL</t>
  </si>
  <si>
    <t>PLAN DE MOBILIDAD URBANA SOSTENIBLE PARA EL CANTÓN PUERTO LÓPEZ, PROVINCIA DE MANABÍ</t>
  </si>
  <si>
    <t>1. Diagnostico de la situación actual de la mobilidada urbana del cantón Puerto López
2. Elaborar la propuesta del plan de mobilidad.
3. Resultados.</t>
  </si>
  <si>
    <t>Para el año 2025 se contará con un plan de movilidad urbana sostenible que garantice el desarrollo planificado del cantón.</t>
  </si>
  <si>
    <t>19/052025</t>
  </si>
  <si>
    <t>Arq. Dario Catagua M.
Ing. Mario Bowen Z.
Ing. Maria Palacios D.</t>
  </si>
  <si>
    <t>PROPUESTA DE REFORMA A LA ORDENANZA DE PROCEDIMIENTOS APROBATORIOS DE URBANIZACIONES, FRACCIONAMIENTOS Y REESTRUCTURACIÓN DE LOTES EN EL CANTÓN PUERTO LÓPEZ</t>
  </si>
  <si>
    <t>1.- Análisis de la ordenanza vigente.
2.- Identificación de las reformas.
3.- Elaboración de la Propuesta.
4.- Entraga de la propuesta.</t>
  </si>
  <si>
    <t>Para el año 2025 se entregará una propuesta de reforma a la ordenanza de procedimientos aprobatorios de urbanizaciones, fraccionamientos y reestructuración de lotes en el Cantón Puerto López, a la Dirección de Desarrollo y Ordenamiento Territorial para que sea remitida al consejo municipal para su analisis, socialización y aprobación.</t>
  </si>
  <si>
    <t>PROPUESTA DE REFORMA A LA ORDENANZA QUE REGULA LAS CONSTRUCCIONES DE EDIFICACIONES EN EL CANTÓN PUERTO LÓPEZ.</t>
  </si>
  <si>
    <t>Para el año 2025 se entregará una propuesta de reforma a la ordenanza que regula las construcciones de edificaciones en el Cantón Puerto López, a la Dirección de Desarrollo y Ordenamiento Territorial para que sea remitida al consejo municipal para su analisis, socialización y aprobación.</t>
  </si>
  <si>
    <t>1.- Elaborar 1000 memorandums.</t>
  </si>
  <si>
    <t>Para el año 2025 se elaboraran aproximadamente 1000 memorandums en respuesta a diversos trámites y requerimientos solicitados al subproceso de Planificación Urbanística.</t>
  </si>
  <si>
    <t>Arq. Dario Catagua M.</t>
  </si>
  <si>
    <t>MANTENIMIENTO PREVENTIVO Y CORRECTIVO INCLUIDO LUBRICANTES, FILTROS, PARTES Y REPUESTOS, ACCESORIOS, LAVADA, ENGRASADA, PULVERIZADA Y MANO DE OBRA PARA LOS VEHICULOS LIVIANOS, PESADOS, MAQUINARIAS Y MOTOCICLETAS DEL GOBIERNO AUTÒNOMO DESCENTRALIZADO MUNICIPAL DEL CANTON PUERTO LOPEZ, PROVINCIA DE MANABÍ</t>
  </si>
  <si>
    <t>Para el año 2025 el sub proceso de Parque Automotor ejecutará un proceso para el Plan de mantenimiento preventivo y correctivo de la flota vehicular del GAD Municipal del Cantón Puerto López, Provincia de Manabí.</t>
  </si>
  <si>
    <t>Ing. Angela Catagua A.</t>
  </si>
  <si>
    <t>ADQUISICIÓN DE EQUIPOS DE SEGURIDAD (CONOS, TRIÁNGULOS, GATA, EXTINTOR, Y BOTIQUÍN) PARA LOS VEHÍCULOS Y MAQUINARIAS PESADAS DEL GOBIERNO AUTÓNOMO DESCENTRALIZADO MUNICIPAL DEL CANTÓN PUERTO LÓPEZ.</t>
  </si>
  <si>
    <t>Para el año 2025 se precvee dotar de equipos de seguridad (conos, triángulos, gata, extintor, y botiquín) para las 32 unidades entre vehículos y maquinarias pesadas del Gobierno Autónomo Descentralizado Municipal del Cantón Puerto López.</t>
  </si>
  <si>
    <t>GESTIÓN DE MATRICULACIÓN Y REVISIÓN VEHICULAR PARA DE LA FLOTA DE VEHÍCULOS Y MAQUINARIAS PESADAS DEL GOBIERNO AUTÓNOMO DESCENTRALIZADO MUNICIPAL DEL CANTÓN PUERTO LÓPEZ.</t>
  </si>
  <si>
    <t>a) Preparar la documentación habilitante (Matricula y detalle de pagos) para solicitar a la Dirección Financiara a traves de la Dirección de Desarrollo y Ordenamiento Territorial el pago de las matriculas de los vehículos y maquinarias pesadas del Gobierno Autónomo Descentralizado Municipal del Cantón Puerto López.
b) Realizar el tramite correspondiente de matriculación ante las instituciones correspondientes.</t>
  </si>
  <si>
    <t>Para el año 2025 realizaran los tramites de matriculación y revisión vehicular para de la flota de vehículos y maquinarias pesadas del Gobierno Autónomo Descentralizado Municipal del Cantón Puerto López.</t>
  </si>
  <si>
    <t>SERVICIO DE ABASTECIMIENTO DE COMBUSTIBLE PARA LOS VEHÍCULOS, MAQUINARIAS, MOTOCICLETAS, EQUIPOS ENTRE OTROS QUE PERTENECEN AL GOBIERNO AUTÓNOMO DESCENTRALIZADO MUNICIPAL DEL CANTÓN PUERTO LÓPEZ INCLUIDO CONVENIOS Y COMODATOS</t>
  </si>
  <si>
    <t>Para el año 2025 el sub proceso de Parque Automotor ejecutará el proceso de contratación pñublica para el servicio de abastecimiento de combustible para los vehículos, maquinarias, motocicletas, equipos entre otros que pertenecen al Gobierno Autónomo Descentralizado Municipal del Cantón Puerto López incluido convenios y comodatos</t>
  </si>
  <si>
    <t>ESTUDIO TÉCNICO PARA EL REENCAUCHE DE NEUMÁTICOS DE LA FLOTA DE VEHÍCULOS Y MAQUINARIAS PESADAS DEL GOBIERNO AUTÓNOMO DESCENTRALIZADO MUNICIPAL DEL CANTÓN PUERTO LÓPEZ.</t>
  </si>
  <si>
    <t>a) Gestionar con de la Dirección de Desarrollo y Ordenamiento Territorial para que por su intermedio se pueda oficiar a traves de la Maxima Autoridad el apoyo tecnico de  con intituciones de educación superior y esta a su vezn pueda dotar de Tecnicos mediante la suscripcion de convenios específicos.
b) Elaborara el estudio cumpliendo las técnicas y normativas vigentes.</t>
  </si>
  <si>
    <t>Para el año 2025 se contará con un estudiotécnico para el reencauche de neumáticos de la flota de vehículos y maquinarias pesadas del Gobierno Autónomo Descentralizado Municipal del Cantón Puerto López.</t>
  </si>
  <si>
    <t>CONTROL EN LOS DOCUMENTOS HABILITANTES DE LOS CHOFERES Y OPERADORES DE LOS VEHÍCULOS Y MAQUINARIAS PESADAS DEL GOBIERNO AUTÓNOMO DESCENTRALIZADO MUNICIPAL DEL CANTÓN PUERTO LÓPEZ PREVIO AL EJERCICIO DE SU FUNCIONES</t>
  </si>
  <si>
    <t>a) Elaborara ordenes de trabajo de mantenimiento.</t>
  </si>
  <si>
    <t>Para el año 2025 se prevve realizar 50 ordenes de trabajo para  los vehículos y maquinarias pesadas del Gobierno Autónomo Descentralizado Municipal del Cantón Puerto López.</t>
  </si>
  <si>
    <t>Mericia Menendez G.</t>
  </si>
  <si>
    <t>EMISIÓN DE SALVOCONDUCTOS PARA FLOTA DE VEHÍCULOS Y MAQUINARIAS PESADAS DEL GOBIERNO AUTÓNOMO DESCENTRALIZADO MUNICIPAL DEL CANTÓN PUERTO LÓPEZ.</t>
  </si>
  <si>
    <t>a) Elaborar salvoconductos a los  vehículos y maquinarias pesadas del Gobierno Autónomo Descentralizado Municipal del Cantón Puerto López, cuando se requera a trves del sistema de control de la CGE</t>
  </si>
  <si>
    <t xml:space="preserve">Para el año 2025 se prevee elaborara 500 salvoconductos en cumplimiento con el reglamento para el uso de vehiculos oficiales en dia y horas no laborables emitidas por la CGE  </t>
  </si>
  <si>
    <t>Número de salvoconductos elaborados</t>
  </si>
  <si>
    <r>
      <rPr>
        <b/>
        <sz val="11"/>
        <color theme="1"/>
        <rFont val="Calibri"/>
        <family val="2"/>
        <scheme val="minor"/>
      </rPr>
      <t>Ing. Angela Catagua A.</t>
    </r>
    <r>
      <rPr>
        <sz val="11"/>
        <color theme="1"/>
        <rFont val="Calibri"/>
        <family val="2"/>
        <scheme val="minor"/>
      </rPr>
      <t xml:space="preserve">
Mericia Menendez G.</t>
    </r>
  </si>
  <si>
    <r>
      <rPr>
        <b/>
        <sz val="11"/>
        <color theme="1"/>
        <rFont val="Calibri"/>
        <family val="2"/>
        <scheme val="minor"/>
      </rPr>
      <t>Ing. Angela Catagua A.</t>
    </r>
    <r>
      <rPr>
        <sz val="11"/>
        <color theme="1"/>
        <rFont val="Calibri"/>
        <family val="2"/>
        <scheme val="minor"/>
      </rPr>
      <t xml:space="preserve">
Mericia Menendez G.
Ing. Rolando Arteaga M.</t>
    </r>
  </si>
  <si>
    <t>Para el año 2025 el sub proceso atendera 750 tipo de requerimientos a traves de memoraándums, oficios o informes dependiendo del caso o requerimiento.</t>
  </si>
  <si>
    <t>SERVICIO DE ADQUISICIÓN DE ESPECIES DE MATRICULACIÓN Y REVISIÓN VEHICULAR PARA LA JEFATURA DE MOVILIDAD TRANSITO Y SEGURIDAD VIAL DEL GOBIERNO AUTÓNOMO DESCENTRALIZADO MUNICIPAL DEL CANTÓN PUERTO LÓPEZ</t>
  </si>
  <si>
    <t xml:space="preserve">a) Elaborar la fase preparatoria, precontractual y contractual para el proceso de contratación.
b) Ejecución del proceso
c) Administración del proyecto 
d) Fiscalización del proceso </t>
  </si>
  <si>
    <t>Para el año 2025 la Unidad de Movilidad, Transito y Seguridad Vial del Cantón Puerto López contará con 5000 especies y stikects para la matriculacion y nrevision vehicular para atender los respectivos tramites a los usuarios que lo necesiten.</t>
  </si>
  <si>
    <t>Cantón Puerto López.
Beneficiarios más de 2000 Usuarios</t>
  </si>
  <si>
    <t>Ing. Mario Bowen Z.</t>
  </si>
  <si>
    <t>SERVICIO DE ADQUISICIÓN E IMPLEMENTACIÓN DE SEÑALETICAS HORIZONTALES Y VERTICALES (REGULATORIAS, PREVENTIVAS, DE INFORMACIÓN, ESCOLARES, DE RIESGO) PARA EL CANTÓN PUERTO LÓPEZ, PROVINCIA DE MANABÍ.</t>
  </si>
  <si>
    <t>Para el 2025 se implementara señaleticas vericales y horizontales en distintas vias y turas del cantón Puerto López.</t>
  </si>
  <si>
    <t>ESTUDIO PARA LA IMPLEMENTACIÓN DEL CENTRO DE REVISIÓN TÉCNICA VEHICULAR PARA LA CATEGORIZACIÓN DE LA UNIDAD DE TRÁNSITO DEL CATÓN PUERTO LÓPEZ, PROVINCIA DE MANABÍ</t>
  </si>
  <si>
    <t>1.- Elaborar los estudios que garanticen la viabilidad de un centro de retención vehicular para el cantón Puerto López, provincia de Manabí.</t>
  </si>
  <si>
    <t>Obtener los estudios que permitirán gestionar la construcción del Centro de Revisión Vehicular para el Cantón Puerto López, provincia de Manabí para el año 2025</t>
  </si>
  <si>
    <t>ELABORAR DOCUMENTOS COMO: OFICIOS, INFORMES Y MEMORAMDUMS PARA ATENDER LA LA RESPONSABILIDADA ADMINISTRATIVA DEL TERMINAL TERRESTRE</t>
  </si>
  <si>
    <t>1.- Elaboracion de 50 oficios
2.- Elaboración de 500 memorandums
3.- Elaboración de 50  informes</t>
  </si>
  <si>
    <t>Elaborar 500 memorándums, 50 informes, 50 oficios.para el año 2025</t>
  </si>
  <si>
    <t>ELABORAR DOCUMENTOS HABILITANTES COMO: RESOLUCIONES, PERMISOS DE OPERACIÓN, CERTIFICACIONES EN ATENCION A LOS REQUERIMIENTOS DE LOS USUARIOS CUMPLIENDO TODAS LAS NORMATIVAS Y ORDENANZA VIGENTES.</t>
  </si>
  <si>
    <t>1.- Elaboracion de resoluciones de habilitacion vehicular
2.- Elaborar resoluciones de cambio de socios
3.- Elaborar certificaciones
4.- Elaborar permisos de operación
5.- Emitir deshabilitación vehicular</t>
  </si>
  <si>
    <t>Elaborar  50 documentos habilitantes como resoluciones, permisos de operación, certificaciones para el año 2025</t>
  </si>
  <si>
    <t>DESARROLLAR PROYECTOS, PLANES, PROGRAMAS DE TRÁNSITO Y CAPACITACIÓN PARA LA CORRECTA MOVILIDAD Y EDUCACIÓN VIAL EN COORDINACIÓN CON LA CTE Y ANT</t>
  </si>
  <si>
    <t>1. Impartir capacitaciones de educación vial a instituciones educativas del cantón 
2. Impartir talleres de capacitación vial y tránsito a compañías de transporte comercial del cantón 
3. Realizar campañas de concientización a a conductores que circulan por las vías principales del cantón</t>
  </si>
  <si>
    <t>Realizar 20 capacitaciones y 3 campañas destinada a la educación vial durante el año 2025</t>
  </si>
  <si>
    <t>N.- de capacitaciones</t>
  </si>
  <si>
    <t>UNIDAD DE MOVILIDAD TRANSITO Y SEGURIDAD VIAL
PLANIFICACIÓN URBANISTICA</t>
  </si>
  <si>
    <t>Para el año 2025 el sub proceso emitirá 12 informes de gestión divididos a lo largo de los 12 meses del año.</t>
  </si>
  <si>
    <r>
      <rPr>
        <b/>
        <sz val="11"/>
        <color theme="1"/>
        <rFont val="Calibri"/>
        <family val="2"/>
        <scheme val="minor"/>
      </rPr>
      <t>Ing. Mario Bowen Z.</t>
    </r>
    <r>
      <rPr>
        <sz val="11"/>
        <color theme="1"/>
        <rFont val="Calibri"/>
        <family val="2"/>
        <scheme val="minor"/>
      </rPr>
      <t xml:space="preserve">
Ing. María Palaciós</t>
    </r>
  </si>
  <si>
    <r>
      <rPr>
        <b/>
        <sz val="11"/>
        <color theme="1"/>
        <rFont val="Calibri"/>
        <family val="2"/>
        <scheme val="minor"/>
      </rPr>
      <t>Ing. Mario Bowen Z.</t>
    </r>
    <r>
      <rPr>
        <sz val="11"/>
        <color theme="1"/>
        <rFont val="Calibri"/>
        <family val="2"/>
        <scheme val="minor"/>
      </rPr>
      <t xml:space="preserve">
Ing. María Palacios D.</t>
    </r>
  </si>
  <si>
    <r>
      <rPr>
        <b/>
        <sz val="11"/>
        <color theme="1"/>
        <rFont val="Calibri"/>
        <family val="2"/>
        <scheme val="minor"/>
      </rPr>
      <t>Ing. Mario Bowen Z.</t>
    </r>
    <r>
      <rPr>
        <sz val="11"/>
        <color theme="1"/>
        <rFont val="Calibri"/>
        <family val="2"/>
        <scheme val="minor"/>
      </rPr>
      <t xml:space="preserve">
Ing. Maria Palacios D.
Arq. Dario Catagua M.</t>
    </r>
  </si>
  <si>
    <t>ADMINISTRACION TERMINAL TERRESTRE
OBRAS PUBLICAS, FISCALIZACIÓN Y PROYECTOS</t>
  </si>
  <si>
    <t xml:space="preserve">a) Elaborar la fase preparatoria, precontractual y contractual para el proceso de contratación,
b) Ejecución del proceso
c) Administración del proyecto 
d) Fiscalización del proceso </t>
  </si>
  <si>
    <t>Para el año 2025 la Terminal Terrestre del Cantón Puerto López contará con 4 controles de acceso  para la terminal terrestre ( 2 vehiculares y 2 peatonales).</t>
  </si>
  <si>
    <t>Cantón Puerto López.
Mayor a 25000 Usuarios</t>
  </si>
  <si>
    <t>ELABORAR 365 ACTAS DE RECAUDACIÓN POR CONCEPTO DE VALOR DE TASA DE INGRESO DE BUSES, VEHÍCULOS PARTICULARES Y TAXIS MOTO.</t>
  </si>
  <si>
    <t>1.- Elaborar 365 actas por concepto de recaudacion para entregar a tesoria.</t>
  </si>
  <si>
    <t xml:space="preserve">Elaborar 365 actas </t>
  </si>
  <si>
    <t>Cantón Puerto López.</t>
  </si>
  <si>
    <t>ELABORAR HOJAS DE TICKETS PARA LA GESTIÓN DE CONTROL DE ACCESO DE DIFERENTES TIPOS DE VEHÍCULOS QUE TRANSITAN EN EL TERMINAL TERRESTRE</t>
  </si>
  <si>
    <t>1.- Elaborar 170000 tickets para control de acceso de diferentes tipos de vehiculos que transitan en el terminal terrestre</t>
  </si>
  <si>
    <t>Elaborar 170000 tickes</t>
  </si>
  <si>
    <t>Sr. Leonardo Villamar M.</t>
  </si>
  <si>
    <t>ORGANIZAR REUNIONES PERIÓDICAS CON LAS COMPAÑÍAS DE TRANSPORTE DE PASAJEROS Y TRANSPORTE COMERCIAL TRICÓTOMOS</t>
  </si>
  <si>
    <t>1.- Organizar reuniones para tratar temas referentes a las frecuencias, disposiciones de ordenanzas, tasas de recaudación y control de andenes
2.- Organizar reuniones con las compañías comerciales de tricótomos para la organización de los ingresos, disposiciones de las ordenanzas y demás temas relacionados en ámbito operativo y administrativo.</t>
  </si>
  <si>
    <t>Organizar 8  reuniones en el año (4 por cada subactividad presentada)</t>
  </si>
  <si>
    <t>REALIZAR INSPECCIONESB Y VERIIFICACIONES DE FUNCIONAMIENTO EN LOS LOCALES COMERCIALES Y DE ATENCIÓN DE LA TERMINAL TERRESTRE</t>
  </si>
  <si>
    <t>1.- Realizar inspecciones a los locales comerciales y oficinas del terminal para fiel cumplimiento de la ordenanza</t>
  </si>
  <si>
    <t>REALIZAR EL RESPECTIVO CONTROL DE FRECUENCIA DE LOS BUSES QUE INGRESAN A LA TERMINAL TERRESTRE DEL CANTÓN PUERTO LÓPEZ</t>
  </si>
  <si>
    <t>Realizar los 365 reportes de control de frecuencia de los buses de la terminal terrestre en el año 2025</t>
  </si>
  <si>
    <t>REALIZAR LOS COBROS DE LAS CASETA DE INGRESO DE RECAUDACIÓN DE LA TERMINAL TERRESTRE DEL CANTÓN PUERTO LÓPEZ</t>
  </si>
  <si>
    <t>1.- Realizar cobro taxis, motos taxi, buses y vehiculos particulares que ingresan a la terminal terrestre.</t>
  </si>
  <si>
    <t>PLAN DE MANTENIMIENTO INTEGRAL DE LAS INSTALACIONES Y SERVICIOS DE LA TERMINAL TERRESTRE DEL CANTÓN PUERTO LÓPEZ, PROVINCIA DE MANABÍ</t>
  </si>
  <si>
    <t>1.- Evaluación de la situación actual de la infraestructura del terminal terrestre del cantón Puerto López
2.- Elaborar la propuesta
3.- Elaborar el manual de procedimientos.
4.- Identificar al equipo mecánico y humano necesario.</t>
  </si>
  <si>
    <t>Para el año 2025 la terminal terrestre del cantón Puerto López contará con un plan de mantenimiento integral de su infraestructura.</t>
  </si>
  <si>
    <t>PROPUESTA DE REFORMA A LA ORDENANZA QUE REGULA EL USO, FUNCIONAMIENTO, MANTENIMIENTO Y ADMINISTRACIÓN DE LA TERMINAL TERRESTRE DEL CANTÓN PUERTO LÓPEZ</t>
  </si>
  <si>
    <t>1.- Análisis de la ordenanza vigente.
2.- Identificación de las reformas.
3.- Elaboración de la Propuesta.</t>
  </si>
  <si>
    <r>
      <rPr>
        <b/>
        <sz val="11"/>
        <color theme="1"/>
        <rFont val="Calibri"/>
        <family val="2"/>
        <scheme val="minor"/>
      </rPr>
      <t>Ing. Mario Bowen Z.</t>
    </r>
    <r>
      <rPr>
        <sz val="11"/>
        <color theme="1"/>
        <rFont val="Calibri"/>
        <family val="2"/>
        <scheme val="minor"/>
      </rPr>
      <t xml:space="preserve">
</t>
    </r>
    <r>
      <rPr>
        <b/>
        <sz val="11"/>
        <color theme="1"/>
        <rFont val="Calibri"/>
        <family val="2"/>
        <scheme val="minor"/>
      </rPr>
      <t>Ing. Holger Parraga M.</t>
    </r>
    <r>
      <rPr>
        <sz val="11"/>
        <color theme="1"/>
        <rFont val="Calibri"/>
        <family val="2"/>
        <scheme val="minor"/>
      </rPr>
      <t xml:space="preserve">
Ing. Roberth Plúa Q.</t>
    </r>
  </si>
  <si>
    <r>
      <rPr>
        <b/>
        <sz val="11"/>
        <color theme="1"/>
        <rFont val="Calibri"/>
        <family val="2"/>
        <scheme val="minor"/>
      </rPr>
      <t>Ing. Mario bowen Z.</t>
    </r>
    <r>
      <rPr>
        <sz val="11"/>
        <color theme="1"/>
        <rFont val="Calibri"/>
        <family val="2"/>
        <scheme val="minor"/>
      </rPr>
      <t xml:space="preserve">
Sr. Leonardo Villamar M.</t>
    </r>
  </si>
  <si>
    <r>
      <rPr>
        <b/>
        <sz val="11"/>
        <color theme="1"/>
        <rFont val="Calibri"/>
        <family val="2"/>
        <scheme val="minor"/>
      </rPr>
      <t>Ing. Mario Bowen Z.</t>
    </r>
    <r>
      <rPr>
        <sz val="11"/>
        <color theme="1"/>
        <rFont val="Calibri"/>
        <family val="2"/>
        <scheme val="minor"/>
      </rPr>
      <t xml:space="preserve">
Sr. Ronny Gutierrez
Sr. Fernando Reyes</t>
    </r>
  </si>
  <si>
    <r>
      <rPr>
        <b/>
        <sz val="11"/>
        <color theme="1"/>
        <rFont val="Calibri"/>
        <family val="2"/>
        <scheme val="minor"/>
      </rPr>
      <t>Ing. Mario Bowen Z.</t>
    </r>
    <r>
      <rPr>
        <sz val="11"/>
        <color theme="1"/>
        <rFont val="Calibri"/>
        <family val="2"/>
        <scheme val="minor"/>
      </rPr>
      <t xml:space="preserve">
Sr. Klever Macias O.
Sr. Pedro Soledispa B.</t>
    </r>
  </si>
  <si>
    <r>
      <rPr>
        <b/>
        <sz val="11"/>
        <color theme="1"/>
        <rFont val="Calibri"/>
        <family val="2"/>
        <scheme val="minor"/>
      </rPr>
      <t>Ing. Mario Bowen Z.</t>
    </r>
    <r>
      <rPr>
        <sz val="11"/>
        <color theme="1"/>
        <rFont val="Calibri"/>
        <family val="2"/>
        <scheme val="minor"/>
      </rPr>
      <t xml:space="preserve">
Ing. Roberth Plúa Q.
Tnglo. Ulbio Quiñonez M.</t>
    </r>
  </si>
  <si>
    <r>
      <rPr>
        <b/>
        <sz val="11"/>
        <color theme="1"/>
        <rFont val="Calibri"/>
        <family val="2"/>
        <scheme val="minor"/>
      </rPr>
      <t>Ing. Mario Bowen Z.</t>
    </r>
    <r>
      <rPr>
        <sz val="11"/>
        <color theme="1"/>
        <rFont val="Calibri"/>
        <family val="2"/>
        <scheme val="minor"/>
      </rPr>
      <t xml:space="preserve">
Sr. Leonardo Villamar M..</t>
    </r>
  </si>
  <si>
    <t>OBRAS PUBLICAS, FISCALIZACION Y PROYECTOS
DIRECCIÓN DE DESARROLLO Y ORDENAMIENTO TERRITORIAL</t>
  </si>
  <si>
    <t>PROYECTO PARA LA RECONSTRUCCIÓN DEL PASEO LÚDICO DENOMINADO LA POSA DE LA VIDA UBICADO EN LA PARROQUIA PUERTO LÓPEZ CABECERA CANTONAL DEL CANTÓN PUERTO LÓPEZ.</t>
  </si>
  <si>
    <t>1. Diagnostico general de la situación actual de cantón.
2. Análisis del enfoque del proyecto
3. Análisis de viabilidad por proyecto.
4. Elaboración del proyecto.
5. Gestionar a travez de la Maxima Autoridad la ejecución del proyecto mediante convenio con el Gobierno Provincial de Manabí.</t>
  </si>
  <si>
    <t>Para el año 2025 se entragará el proyecto de reconstrucción del paseo ludico denominado La Posa de la Vida y se gestionará la ejecución del mismo.</t>
  </si>
  <si>
    <t>Porcentaje de Avance - Gestión</t>
  </si>
  <si>
    <t>Directa
Gestión</t>
  </si>
  <si>
    <t>MANTENIMIENTO INTEGRAL DE LA ESTACIÓN DE BOMBEO 2 DE AGUAS SERVIDAS DE LA PARROQUIA PUERTO LÓPEZ, UBICADA EN EL BARRIO MIRAFLORES DEL CANTÓN PUERTO LÓPEZ, PROVINCIA DE MANABÍ</t>
  </si>
  <si>
    <t>73.06.06</t>
  </si>
  <si>
    <t>53.07.02</t>
  </si>
  <si>
    <t>53.02.48</t>
  </si>
  <si>
    <t>53.08.02
73.08.02</t>
  </si>
  <si>
    <t>84.01.13</t>
  </si>
  <si>
    <t xml:space="preserve">Mantenimiento preventivo correctivo en las baterias sanitarias e insfraestructura en las instalaciones del Gad Municipal </t>
  </si>
  <si>
    <t>Adquision de estanterias para las areas del Gad Municipal</t>
  </si>
  <si>
    <t xml:space="preserve">Ejecutar la etapa de preparatoria para el proceso de adquision de moviliarios que permitira una adecuada orgacion en las areas del GAD Municipal
</t>
  </si>
  <si>
    <t xml:space="preserve">Ejecutar la etapa de preparatoria para el proceso de adquision del servicio
Contar con una buena adecuacion de las insfraestructuras de la institucion </t>
  </si>
  <si>
    <t>Adquiririr 20 estanterias para las diferetes areas administrativas de la institucion</t>
  </si>
  <si>
    <t xml:space="preserve">Realizar el mantenimiento para las diferentes areas de la institucion </t>
  </si>
  <si>
    <t>53.04.04
73.04.04</t>
  </si>
  <si>
    <t>53.04.03
71.04.03</t>
  </si>
  <si>
    <t>53.08.11
73.08.11</t>
  </si>
  <si>
    <t>53.08.04
73.08.04</t>
  </si>
  <si>
    <t>53.08.05
73.08.05</t>
  </si>
  <si>
    <t>57.02.01
77.02.01</t>
  </si>
  <si>
    <t>53.02.04</t>
  </si>
  <si>
    <t>53.07.04</t>
  </si>
  <si>
    <t>84.01.07</t>
  </si>
  <si>
    <t>53.08.07
73.08.07</t>
  </si>
  <si>
    <t>73.01.05</t>
  </si>
  <si>
    <t>Mejoramiento y adecuacion para la ejecucion del convenio de cooperacion interisticional entre el GPM y el GMCPL para la ejecuion del proyecto "Implemencaion para  personas de Grupos de atencion prioritaria del Canton Puerto Lopez como provincia de  Manabi</t>
  </si>
  <si>
    <t xml:space="preserve">Elaboracion de del proceso de ocntratacion para la contartacion de equipos de climatizacion
Elaboracion de termino de referencia 
Area de CDC 3 aire acondicionado
Area de CCDPD 1 
111 1 aire acondiconado
</t>
  </si>
  <si>
    <t>Contar con 5 aires de climatizacion para el año 2025</t>
  </si>
  <si>
    <t>Numero de aires</t>
  </si>
  <si>
    <t>73.07.04
53.07.04</t>
  </si>
  <si>
    <t>53.01.05</t>
  </si>
  <si>
    <t>53.14.07
73.14.07</t>
  </si>
  <si>
    <t>73.06.01</t>
  </si>
  <si>
    <t>75.05.04</t>
  </si>
  <si>
    <t>75.05.01</t>
  </si>
  <si>
    <t>84.01.04</t>
  </si>
  <si>
    <t>53.04.05
73.04.05
53.04.04
73.04.04</t>
  </si>
  <si>
    <t>73.08.11</t>
  </si>
  <si>
    <t>53.02.46</t>
  </si>
  <si>
    <t>73.02.04</t>
  </si>
  <si>
    <t>78.02.04</t>
  </si>
  <si>
    <t>73.02.49</t>
  </si>
  <si>
    <t>73.02.55</t>
  </si>
  <si>
    <t>73.08.21</t>
  </si>
  <si>
    <t>73.06.13</t>
  </si>
  <si>
    <t>73.04.18</t>
  </si>
  <si>
    <t>73.08.19</t>
  </si>
  <si>
    <t>53.08.11</t>
  </si>
  <si>
    <t>78.01.04</t>
  </si>
  <si>
    <t>11P</t>
  </si>
  <si>
    <t>12P</t>
  </si>
  <si>
    <t>Contratar servicios profesionales de un Psicólogo/a</t>
  </si>
  <si>
    <t xml:space="preserve">Adquisición de equipos tecnologicos para set de grabación municipal. </t>
  </si>
  <si>
    <t>Para ejecutar esta propuesta se necesita contar con (micrófonos, interfaces, audifonos, consola, monitores, teclados MIDI, procesadores, accesorios, cables, protección de equipo, regletas multitoma y extensiones, disco duro externo de alta velocidad). El objetivo es ampliar la elaboración de productos comunicacionales, como se garantizará un respaldo al material existente como base de dato  de la isntitución.</t>
  </si>
  <si>
    <t>Impresión de material publicitario con la marca turística</t>
  </si>
  <si>
    <t>Diseño e impresión de flayers, lona, Roll ups, revista, tripticos y merchandising para varios eventos (Cantonización, etc), Señalética informativa y preventiva para sitios turísticos (Muelle, Terminal, Mercados, Playas, Senderos, Sitios arqueológicos)</t>
  </si>
  <si>
    <t>Mantener y mejorar la infraestructura tecnológica para apoyar la prestación eficiente de servicios y la productividad del personal.</t>
  </si>
  <si>
    <t>Elaborar al 100% el proceso par la "Adquisicion de equipos tecnológicos para la remodelación del set de grabación municipal"</t>
  </si>
  <si>
    <t>Porcentaje de proceso de adquisicion</t>
  </si>
  <si>
    <t>NO. 451700422</t>
  </si>
  <si>
    <t>"Adquisicion de equipos tecnológicos para la remodelación del set de grabación municipal"</t>
  </si>
  <si>
    <t>20/01/2025</t>
  </si>
  <si>
    <t>20/02/2025</t>
  </si>
  <si>
    <t xml:space="preserve">Lcdo. Guillermo Santiana </t>
  </si>
  <si>
    <t>Potenciar la existencia de atractivos turísticos y capacidad instalada a fin de ofrecer innovación en los productos para el bienestar y disfrute de los turistas.</t>
  </si>
  <si>
    <t>NO. 325300019</t>
  </si>
  <si>
    <t>Elaborar al 100%el proceso para la "Impresión de material publicitario con la marca turística"</t>
  </si>
  <si>
    <t>"Impresión de material publicitario con la marca turística"</t>
  </si>
  <si>
    <t>Realizar la gestion para estar adscrito a una red de ciudades a nivel mundial
Cancelar el valor de la membersia para formar parte de la asocacion de ciudades ICLEI - GOBIERNOS LOCALES POR LA SOSTENIBILIDAD
Gestionar voluntarios y tecnnicos que colaboren con la elaboracion de proyectos
Contar con el acompañamiento tecnico de la asociacion de ciudadades ICLEI - GOBIERNOS LOCALES POR LA SOSTENIBILIDAD para buscar financiamiento</t>
  </si>
  <si>
    <t xml:space="preserve">Formar parte de una red mundial de ciudadanes que permita contar con el apoyo técnico </t>
  </si>
  <si>
    <t>Nº de afiliaciones a redes internacionales de ciudades</t>
  </si>
  <si>
    <t>31/04/2025</t>
  </si>
  <si>
    <t>Angelica Buenaventura</t>
  </si>
  <si>
    <t>Contar con una Plataforma tipo cisterna adicional para mejorar la distribuci´´on de agua por tanquero a la ciudadanía en general</t>
  </si>
  <si>
    <t>Nº de vehiculos adquiridos</t>
  </si>
  <si>
    <t>Elaborar documentos preparartorios
Realizar proceso de contratacin para Contratar la consultoria de elaboración del Plan Estrategico Institucional
Verificar el cumplñimiento de lo contratado</t>
  </si>
  <si>
    <t>Contar con un Plan Estratégico Institucional que permite mejorar la administración municipal y recuperar la institucionalidad economica y financiera a largo plazo</t>
  </si>
  <si>
    <t>Nº de PEI aprobado</t>
  </si>
  <si>
    <t>“CONSULTORIA EN GESTION POR PROCESOS”</t>
  </si>
  <si>
    <t xml:space="preserve">Adquirir mediante gestión ante la embajada de Japón la adquisición de vehículos (cisterna, ambulancias u otros) Cancelar el valor que genera retirar el vehículo de la ADUANA  </t>
  </si>
  <si>
    <t>Adquisición de Carpas, Sillas y Amplificación</t>
  </si>
  <si>
    <t>Elaborar el proceso de contratación para la " Adquisición de Carpas, Sillas, Amplificación”</t>
  </si>
  <si>
    <t>Adquisición de un proyector y una portátil</t>
  </si>
  <si>
    <t>Elaborar el proceso de contratación de adquisición de equipos informáticos para el área de CCPD del GAD Municipal del cantón Puerto López"</t>
  </si>
  <si>
    <t>Contratación de servicios de hosting con correos electrónicos, alojamiento de la página web y certificaciones de seguridad del Gad municipal del cantón Puerto López</t>
  </si>
  <si>
    <t>Adquisicion de impresoras multifuncionales y 1 scanner</t>
  </si>
  <si>
    <t xml:space="preserve">Adquisición e implantación de 1 scanner sistema registral informático   para una óptima digitalización y Fortalecimiento    de los Archivos. </t>
  </si>
  <si>
    <t>Elaborar el proyecto para laAdquisición e implantación de 1 scanner sistema registral informático   para digitalizar 300 libros</t>
  </si>
  <si>
    <t>CONSTRUCCIÓN DE 1000 METROS DE ACERAS Y BORDILLOS PARA LAS PARROQUIAS DE: PUERTO LÓPEZ, MACHALILLA Y SALANGO DEL CANTÓN PUERTO LÓPEZ, PROVINCIA DE MANABÍ</t>
  </si>
  <si>
    <t>MANTENIMIENTO Y ADECUACIÓN DE LA INFRAESTRUCTURA DEL PASEO LÚDICO DENOMINADO LA POSA DE LA VIDA UBICADA EN LA CABECERA CANTONAL DEL CANTÓN PUERTO LÓPEZ, PROVINCIA DE MANABÍ</t>
  </si>
  <si>
    <t>Para el año 2025 se contará con un mantenimiento y adecuación de la infraestructura del paseo lúdico denominado la Posa de la Vida ubicada en la cabecera cantonal del cantón Puerto López, provincia de Manabí, brindando mejoras escenciales en esta infraestructura pública.</t>
  </si>
  <si>
    <t>MANTENIMIENTO Y REPARACION DE VEHICULOS DE EN COMODATOS  (SUZUKI SZ)</t>
  </si>
  <si>
    <t>GESTIONAR LA CONSTRUCCIÓN DE PARQUES EN LOS SECTOR RURALES DEL CANTÓN PUERTO LÓPEZ, PROVINCIA DE MANABÍ</t>
  </si>
  <si>
    <t>1. Levantamiento de la necesidad
2. Elaboración de la propuesta.
3. Gestionar con diferentes organismos r instituciones externas atraves de las autoridades del GADMCPL.</t>
  </si>
  <si>
    <t>Para el año 2025 se gestionará a traves de las autoridades del GADMCPL la construcción de parques en la zona rural del cantón Puerto López, provincia de Manabí.</t>
  </si>
  <si>
    <t>Zona rural del cantón Puerto López
3500 habitantes aprox.</t>
  </si>
  <si>
    <t>Ing Rolando Arteaga M.</t>
  </si>
  <si>
    <t>Fortalecer el desarrollo turístico a través de la elaboración de documentos de planificación, promoción y seguridad turística en el cantón Puerto López.</t>
  </si>
  <si>
    <t>1.- Identificación del tipo de herramientas de planificación y desarrollo, 2.- Coordinación con la academia para solicitar soporte técnico y recursos humano, 3.- levantamiento de línea base, 4.- Realización de talleres, cursos y reuniones de socialización con los involucrados en cada tematica,5.- Consolidación y tabulación de información.</t>
  </si>
  <si>
    <t>Realizar la elaboracion del Plan de Meketin Turistico, Plan de Seguridad Turistica y Actualizacion del Plan de Desarrollo Turistico durante el 2025.</t>
  </si>
  <si>
    <r>
      <t xml:space="preserve"> </t>
    </r>
    <r>
      <rPr>
        <sz val="11"/>
        <rFont val="Calibri"/>
        <family val="2"/>
      </rPr>
      <t>Ejecutar el Lanzamiento y apertura oficial de la temporada de sol y playa para el año 2025</t>
    </r>
    <r>
      <rPr>
        <sz val="11"/>
        <color rgb="FFFF0000"/>
        <rFont val="Calibri"/>
        <family val="2"/>
      </rPr>
      <t>.</t>
    </r>
  </si>
  <si>
    <t xml:space="preserve"> Realizar una programacion artisitica y cultural en el Carnaval Puerto López 2025 </t>
  </si>
  <si>
    <t xml:space="preserve">Ejecutar el Festival Gastronómico, Ancestral, Cultural y Turístico - Semana Santa con la participacion de emprendedores gastronomicos del canton.  </t>
  </si>
  <si>
    <t xml:space="preserve">Coordinar y realizar a inicio del mes de mayo el Pre -  lanzamiento del XXVII Festival de Observación de Ballenas  en 3 provincias del Ecuador </t>
  </si>
  <si>
    <t xml:space="preserve">Realizar el XXVII Festival de Observación de Ballenas los dias 21 y 22 de junio del 20025  </t>
  </si>
  <si>
    <t xml:space="preserve"> Fortalecer la realizacion del Festival gastronómico de la gallina criolla en coordinacion con el Comité Promejoras del recinto San Isidro   de la parroquia Machalilla el dia 02 de noviembre del 2025.</t>
  </si>
  <si>
    <t xml:space="preserve">Coordinar la ejecucion del Festival de la Balsa Manteña el dia 12 de octubre del 2025 previa socializacion con los presidentes  de las comunas de Agua Blanca - Salango.  </t>
  </si>
  <si>
    <t>Asistir a  3 ferias de promoción turísticas  (FITE , Buro Turistico y Ferias de Municipalidades).</t>
  </si>
  <si>
    <t>Realizar la IX Competencia Ciclística Ruta del Colibrí el 15 de noviembre del 2025</t>
  </si>
  <si>
    <t>Ejecutar la VI Valida Nacional de Triatlón en coordinacion con la Federacion Nacional de Triatlon para posicionar al canton como referente en este deporte.</t>
  </si>
  <si>
    <t xml:space="preserve"> Realizar el IX Festival Gastronomico de la sardina el 02 de noviembre del 2025 en coordinacion con el GADP Machalilla.</t>
  </si>
  <si>
    <t>Fortalecer las actividades por la Fiesta del Pescador Artesanal en coordinacion con la Asociacion de Cooperativas pesqueras del canton.</t>
  </si>
  <si>
    <t xml:space="preserve"> Ejecutar la I Feria de emprendimientos Puerto López Cultura Viva en el mes de marzo del 2025.</t>
  </si>
  <si>
    <t xml:space="preserve"> Ejecutar la II Feria de emprendimientos Puerto López Cultura Viva en el mes de junio del 2025.</t>
  </si>
  <si>
    <t xml:space="preserve"> Ejecutar la III Feria de emprendimientos Puerto López Cultura Viva en el mes de septiembre del 2025.</t>
  </si>
  <si>
    <t xml:space="preserve"> Realizar el Evento social conmemorativo del día de la madre el dia 09 de mayo del 2025.</t>
  </si>
  <si>
    <t xml:space="preserve"> Realizar el evento social conmemorativo del día del niño el 01 de junio del 2025.</t>
  </si>
  <si>
    <t xml:space="preserve"> Realizar el Evento social conmemorativo del día del padre el 15 de junio del 2025.</t>
  </si>
  <si>
    <t xml:space="preserve"> Realizar la I Edición competencia atlética 10K y 15K Puerto López Cultura Viva en el mes de agosto del 2025.</t>
  </si>
  <si>
    <t xml:space="preserve"> Ejecutar I Campeonato de futbol sala estudiantil desde el mes de febrero hasta abril del 2025</t>
  </si>
  <si>
    <t xml:space="preserve"> Ejecutar II Campeonato de futbol sala Puerto López Cultura Viva desde Agosto hasta el mes de noviembre del 2025.</t>
  </si>
  <si>
    <t>Lcdo. Angel Pincay Quiroz - Ing. Wilder Pionce Mendoza.</t>
  </si>
  <si>
    <t xml:space="preserve"> Ing. Wilder Pionce Mendoza.</t>
  </si>
  <si>
    <t>Ing. Wilder Pionce Mendoza - Lcdo. Antonio Mero Vasquez.</t>
  </si>
  <si>
    <t>Lcdo. Frank Hidalgo Pino</t>
  </si>
  <si>
    <t>Econ. Susana Lara Leon.</t>
  </si>
  <si>
    <t>Lcdo. Antonio Mero Vasquez.</t>
  </si>
  <si>
    <t xml:space="preserve"> 1.- Elaborar el procesos precontractual, contractual
2.- Solictar la ejecuacion de cada evento mediante ordenes de cada trabajo
3.- acompañar todo el proceso contractual
Durante el 2025 se realizaran los siguientes eventos de promoción turística:
1.- Lanzamiento y apertura oficial de la temporada de sol y playa (artistas escenarios, sonidos)
2.- Carnaval Puerto López 2025 
3.- Festival Gastronómico, Ancestral, Cultural y Turístico - Semana Santa  
4.- Pre lanzamiento del XXVII Festival de Observación de Ballenas  
5.- XXVII Festival de Observación de Ballenas  
6.- Festival gastronómico de la gallina criolla - San Isidro  
7.- Festival de la Balsa Manteña Agua Blanca - Salango  
8.- Participación en ferias de promoción turísticas  
9.- IX Competencia Ciclística Ruta del Colibrí
10.- Valida Nacional de Triatlón
11.- Festival de la sardina
12.- Fiesta del Pescador Artesanal 
13.- I Feria de emprendimientos Puerto López Cultura Viva 
14.- II Feria de emprendimientos Puerto López Cultura Viva
15.- III Feria de emprendimientos Puerto López Cultura Viva
16.- Evento social conmemorativo del día de la madre
17.- Evento social conmemorativo del día del niño
18.- Evento social conmemorativo del día del padre
19.- I Edición competencia atlética 10K y 15K Puerto López Cultura Viva
20- I Campeonato de futbol sala estudiantil
21- II Campeonato de futbol sala Puerto López Cultura Viva</t>
  </si>
  <si>
    <t>Ejecucion del proyecto  "Ostras del Pacifico en el  Recinto Pueblo Nuevo" - 1ra Fase.</t>
  </si>
  <si>
    <t>1.- Elaboracion de la propuesta, 2.- Realizar los contactos con los tecnicos de la subsecretaria de Recursos Pesqueros, 3.- Realizar reuniones de socializacion con los dirigentes del recinto Pueblo Nuevo ,4.- Iniciar jornadas de capacitacion, 5.- Elaboracion e identificacion de los sitios de ejecucion del proyecto, 6.- inicio del proceso de siembra y monitoreo del cultivo de ostras.</t>
  </si>
  <si>
    <t>Ejecutar el proyecto de cultivo de ostras con la instalacion de 10 jaulas de produccion durante el tercer trimestre del 2025.</t>
  </si>
  <si>
    <t>Fortalecimiento al sector pesquero artesanal  con la ejecucion de una campaña de Cursos OMI Artesanales (organización Maritima Internacional ) en el canton Puerto López.</t>
  </si>
  <si>
    <t>1.- Difusion de la campaña en las fechas facilitadas por la Escuela de la Marina Mercante, 2.- Inicio del proceso de inscripciones, 3.- Coordinar con la ESMENA el tema de instructores y materiales logisticos, 4.- Coordinar la entrega de certificados.</t>
  </si>
  <si>
    <t>Ejecutar y cumplir al 100% la realizacion de un curso OMI para pescadores artesanales del canton.</t>
  </si>
  <si>
    <t>Lcdo. Frank Hidalgo Pino.</t>
  </si>
  <si>
    <t>Fortalecimiento a la Escuela de Futbol Municipal con al adquisicion de implementos deportivos.</t>
  </si>
  <si>
    <t>1.- Identificar los implementos a necesitarse en funcion de las edades de los deportistas, 2.- solicitar la adquisicion de implementos, 3.- Coordinar las entrega y cuidado de los implementos.</t>
  </si>
  <si>
    <t>Adquirir 1 docenas de balones numero 4 de futbol sala, 1 docena de balones numero 5 de futbol, 50 platilos y 50 conos plasticos, 2  escaleras deportiva de entrenamiento, 1 docena de estacas y una docena de vallas,1 docena de aros, 3 docenas de chalecos para niños.</t>
  </si>
  <si>
    <t xml:space="preserve">Entrega de incentivo a mejores estudiantes </t>
  </si>
  <si>
    <t>Lcdo. Antonio Mero Vasquez</t>
  </si>
  <si>
    <t>Realizar la entrega de tablet /equipo tecnologico a 15 mejores  estudiantes del canton.</t>
  </si>
  <si>
    <t>Socializar y Ejecutar el Plan Piloto de Reciclaje en 3 barrios de la Cabecera Cantonal Puerto López</t>
  </si>
  <si>
    <t xml:space="preserve">Definir objetivos claros , reducir la cantidad de desechos enviados a vertederos o aumentar el porcentaje de reciclaje:                                              INSUMOS: Tableros, resma de hojas, folletos (tripticos) transporte, 4 estaciones de reciclajes, distintivos (gorras y chalecos) para 15 personas. </t>
  </si>
  <si>
    <t xml:space="preserve">Para el año 2025 se ejecutará 1 plan piloto de Reciclaje en 3 barrios de la cabecera cantonal de Puerto López. </t>
  </si>
  <si>
    <t>Numero de barrios</t>
  </si>
  <si>
    <t>LOS SERVICIOS DE APOYO Y DE INFORMACION DE TODAS LAS ACTIVIDADES MENCIONADAS</t>
  </si>
  <si>
    <t xml:space="preserve">Lcdo. David Pincay Pincay, Ing. Hector Solorzanoi Ing. Mónica Aguayo </t>
  </si>
  <si>
    <t>Lcdo. David Pincay Pincay; Lcda. Elsa González, Ing. Héctor Solorzano, Ing. Mónica Aguayo</t>
  </si>
  <si>
    <t xml:space="preserve">Implementación de contenedores de desechos solidos en el Malecón Julio Izurieta </t>
  </si>
  <si>
    <t xml:space="preserve">Colocar en varios sitios estrategios del Malecón:                                          9 contenedores </t>
  </si>
  <si>
    <t xml:space="preserve">9 contenedores ubicado en varios sitios estrategicos del cantón Puerto López </t>
  </si>
  <si>
    <t xml:space="preserve">Numero de contenedores adquiridos </t>
  </si>
  <si>
    <t xml:space="preserve">Garantizar  los derechos las ciudadanas y ciudadanos con un enfoque de inclusión y equidad social, cumpliendo las funciones de formulación, transversalización, observancia, seguimiento y evaluación de las políticas publicas locales articuladas a las políticas de los consejos nacionales para la igualdad </t>
  </si>
  <si>
    <t>Cumplir con las atribuciones del Consejo Cantonal de Protección de Derechos la formulación, transversalización, observancia, seguimiento y evaluación de políticas públicas municipales de protección de derechos.</t>
  </si>
  <si>
    <t xml:space="preserve">•	Plan de capacitación en prevención de violencia contra la mujer y núcleo familiar, maltrato infantil. Prevención de violencia y abuso sexual en niñas, niños y adolescentes, difusión de derechos de personas adultas mayores, personas con discapacidad y personas en movilidad humana. para el periodo 2025 se cumplirán con 12 talleres
•	Reuniones con delegados de la sociedad civil y del estado que integran el Consejo Cantonal de Protección de Derechos. Cumplir con 4 sesiones de Consejo de Protección de Derechos en el periodo 2025 
•	Realizar mesas técnicas de trabajo con el MIES, Distrito de Salud, Educación, UPC, Organizaciones sociales que trabajan con grupos de atención prioritaria, DINAPEN, DEVIF, Secretaría de Derechos Humanos, en articulación con estos organismos adoptaremos acciones que serán desplegadas en atención   a garantizar derechos de los grupos de atención prioritaria, y contribuir a una mejor calidad de vida. Cumplir con 6 reuniones mesas técnicas de trabajo 
•	Conformar Consejos Consultivos de Grupos de atención prioritaria. Conformar 5 Consejos Consultivos de Grupos de Atención Prioritaria.
•	Atención diaria a usuarios que acuden a la oficina de la secretaria del Consejo de Derechos por diferentes Causas. Atender a 300 usuarios y dar solución a sus dificultades que les afectan.
•	Presentar propuestas de ordenanzas en garantía de derechos de grupos de atención prioritaria para su aprobación en sesión de Consejo Municipal, difusión de Ordenanza para prevenir y erradicar la violencia contra la mujer, difusión de ordenanza para garantizar los derechos de las personas adultas mayores, y agendas nacionales para la igualdad. Presentar dos propuestas de ordenanzas y lograr su aprobación para el periodo 2025
</t>
  </si>
  <si>
    <t xml:space="preserve">Cumplir al 100% todas las actividades propuestas en el POA General del Consejo Cantonal de Protección de Derechos para el Periodo 2025 </t>
  </si>
  <si>
    <t xml:space="preserve"> N° de talleres realizados
N° de sesiones de Consejo de Protección de Derechos cumplidas  
N° de reuniones mesar técnicas de trabajo realizadas con las entidades que forman parte del Sistema Cantonal de Protección de Derechos
N° de Consejos Consultivos Conformados  
N° de Ordenanzas presentadas y aprobadas 
</t>
  </si>
  <si>
    <t xml:space="preserve">Todo el Canton Puerto Lopez </t>
  </si>
  <si>
    <t xml:space="preserve">Poda de arboles, riego, desbroce, reposición de plantas, siembras de plantas para jardineras, fumigación.                                     INSUMOS:  2 carretillas, 3 barras, 4 rastrillo grueso, 5 abre hoyos, 2 picos, 2 azadon, 3 lampas puntas redondas, 3 lampas puntas cuadradas, 3 palas redonda pequeña, 12 machete, 4 piedra de afilar, 1 escalera tipo tijera, 1 escalera telescopica, 4 tijera pico de loro, 4 tijera cortaseto, 4 tijera de podar de mano, 1 motosierra, 1 cadena motosierra, 2 motoguadaña, 1 arnnes y linea de vida, 5 casco de seguridad, 40 metros de manguera de 11/2", 100 metro de 1", 100 metros de cabos 1/2", 1 podadora de altura, 2 bombas de mochila con motor, 1 tanque de plastico de pvc para almacenamiento de agua de 2500 litros, 2 arcos de sierra,  hojas de sierras, 50 kg de hidrogel, 30 litro de incecticida, 30 litros de herbicida, 250 kg de cal, 1 bomba de agua de 1",  50 escobas, 100 paquetes de fundas </t>
  </si>
  <si>
    <t xml:space="preserve">Realizar campañas 
de concienciación a la comunidad en 
temas de daño y 
perjuicio a la 
naturaleza y a la 
salud </t>
  </si>
  <si>
    <t xml:space="preserve">a) Elaboracion de la Propuesta. 
b) Presentacion de la Propuesta al Distrito de Educacion para el aval pertinente.
c) Coordinacion de las capacitaciones con los directivos de los planteles educativos.
E) Ejecucion de la Propuesta en los planteles educativos.                  INSUMOS:  1 proyector, 1 laptop, 1 microfono inalambrico de solapa, 36  rotafolio educativo , 1 banner y 1 parlante </t>
  </si>
  <si>
    <t xml:space="preserve">Realizar 32 capacitaciones en temas ambientales a estudiantes de  Unidades
Educativas del canton.  </t>
  </si>
  <si>
    <t># de capacitaciones ejecutadas</t>
  </si>
  <si>
    <t xml:space="preserve">Sector estudiantil del Canton - 32 capacitaciones </t>
  </si>
  <si>
    <t>Proceso de regularización ante la autoridad Ambiental competente para la obtención de permisos ambientales de  proyectos u obras civiles que sean ejecutadas o promovidas por el GAD Municipal</t>
  </si>
  <si>
    <t>a) Determinar la categoria (certificados ambientales, regiistros ambientales y licencia ambientales). b) Ingresar informaci{on al sistema SUIA, de acuerdo a la categoria. c) Trámite para cancelación de tasas.</t>
  </si>
  <si>
    <t>Manejo y mantenimiento del vivero municipal.</t>
  </si>
  <si>
    <t xml:space="preserve">Realizar desbroce, limpieza de aceras, bordillos, calles, vias, canales, playas, malecón, quebradoSistema de barrido y limpieza de vias de acceso, quebradas, canales de desague, playas, etc. </t>
  </si>
  <si>
    <t>Atender en un 80% las vias en barrido y limpieza de las vias principales del canton Puerto Lopez y parroquias</t>
  </si>
  <si>
    <t>para el año 2025 el canton Puerto lopez y sus parroquias tendra una barredora para la limpieza de espacios publicos y playas</t>
  </si>
  <si>
    <t>Adquisición de maquinarias menores y herramientas barrido y limpieza de vías acceso quebradas, canales de desagüe, playas, etc</t>
  </si>
  <si>
    <t>Mantenimiento de los tractores canguros para varias actividades de la Dirección</t>
  </si>
  <si>
    <t>Mejorar la limpieza de playas, mantenimiento de áreas verdes del cantón, etc.</t>
  </si>
  <si>
    <t xml:space="preserve">Se realizará el proceso de Adquisición: 35 galones de Dectamitrina: 35 galones Melateon y 35 galones Herbicida  </t>
  </si>
  <si>
    <t>Adquisicion de insumos para fumigacion  en el Cantón Puerto López</t>
  </si>
  <si>
    <t>Mantenimiento de los 2 Termunebulizadores, que realiza la fumigacion en el cantón Puerto López</t>
  </si>
  <si>
    <t>a) contratar los servicios técnicos  profesionales en el manejo y reparación de este tipo de equipos</t>
  </si>
  <si>
    <t xml:space="preserve">Mantener en buen estado los termunebulizadores para realziar las fumigaciones </t>
  </si>
  <si>
    <t xml:space="preserve">Numero de mantenimiento de termunebulizadores </t>
  </si>
  <si>
    <t>Contratación de maquinarias y material petro  para el cierre técnico del botadero a cielo abierto de desechos sólidos ubicado en el recinto los dos rios y San Isidro</t>
  </si>
  <si>
    <t>Adquisición de 2 hidro lavadora para la lavado de los adoquines para que recupere el color natural</t>
  </si>
  <si>
    <t>Lavado del adoquinado del Malecón Julio Izurieta y de los espacios públicos que tenga adoquinado en el cantón puerto López</t>
  </si>
  <si>
    <t>Campaña de esterilización de animales domésticos y de compañía con el objetivo de reducir la población de animales en el cantón Puerto López</t>
  </si>
  <si>
    <t>atender un 70% de la poblacion canina y gatubena</t>
  </si>
  <si>
    <t>no tener animales que sean avandodados en canales  o patios valdios</t>
  </si>
  <si>
    <t xml:space="preserve">Contratar a 1 servicio profesionales en el área de Psicólogo/a </t>
  </si>
  <si>
    <t xml:space="preserve">Para el año 2025 se realizara con el mantenimiento y reparacion del Vehiculo </t>
  </si>
  <si>
    <t>Nº de mantenimiento y reparacion</t>
  </si>
  <si>
    <t>Elaboracion de un proceso de adqusiicon</t>
  </si>
  <si>
    <t>23A</t>
  </si>
  <si>
    <t>24A</t>
  </si>
  <si>
    <t>Capital</t>
  </si>
  <si>
    <t>Capacitación para la ciudadanía en General</t>
  </si>
  <si>
    <t>Honorarios por Contratos Civiles de Servicios</t>
  </si>
  <si>
    <t>Arrendamiento y Licencia de Uso de Paquetes Informáticos</t>
  </si>
  <si>
    <t>53.06.13</t>
  </si>
  <si>
    <t>84.01.04
84.01.07</t>
  </si>
  <si>
    <t>Maquinaria y Equipos
Equipos, Sistemas y Paquetes Informáticos</t>
  </si>
  <si>
    <t>Eventos Oficiales</t>
  </si>
  <si>
    <t>Edicion, Impresión, Reproducción, Publicaciones, Suscripciones, Fotocopiado, Traducción, Empastado, Enmarcación, Serigrafía, Fotografía, Filmación e Imágenes Satelites.</t>
  </si>
  <si>
    <t xml:space="preserve">Membresias </t>
  </si>
  <si>
    <t>Servicios Técnicos Especializados</t>
  </si>
  <si>
    <t>53.06.07</t>
  </si>
  <si>
    <t>Consultoria, Asesoria e investigacion
 especializada</t>
  </si>
  <si>
    <t>53.06.01</t>
  </si>
  <si>
    <t>Vestuario, Lencería y Prendas de Protección
Vestuario, Lencería y Prendas de Protección</t>
  </si>
  <si>
    <t>Seguros 
Seguros</t>
  </si>
  <si>
    <t>Equipos Médicos</t>
  </si>
  <si>
    <t>Mobiliarios</t>
  </si>
  <si>
    <t>84.01.03</t>
  </si>
  <si>
    <t>Edificios, Locales y Residencias</t>
  </si>
  <si>
    <t>53.04.02</t>
  </si>
  <si>
    <t>Maquinarias y Equipos
Maquinarias y Equipos</t>
  </si>
  <si>
    <t>Mobiliarios
Mobiliarios</t>
  </si>
  <si>
    <t>Insumos, materiales y suministros para construccion, electricidad, plomeria, carpinteria, señalizacion vial, navegacion, contra incendios y placas
Insumos, materiales y suministros para construccion, electricidad, plomeria, carpinteria, señalizacion vial, navegacion, contra incendios y placas</t>
  </si>
  <si>
    <t>Materiales de Oficina
Materiales de Oficina</t>
  </si>
  <si>
    <t>Materiales de Aseo
Materiales de Aseo</t>
  </si>
  <si>
    <t xml:space="preserve">Seguros 
Seguros </t>
  </si>
  <si>
    <t xml:space="preserve">53.14 03
53.14 07
</t>
  </si>
  <si>
    <t>Mobiliarios
Equipos, Sistemas y Paquetes Informáticos</t>
  </si>
  <si>
    <t>53.02.04
53.14 03</t>
  </si>
  <si>
    <t>Edicion, Impresión, Reproducción, Publicaciones, Suscripciones, Fotocopiado, Traducción, Empastado, Enmarcación, Serigrafía, Fotografía, Filmación e Imágenes Satelites.
Mobiliarios</t>
  </si>
  <si>
    <t>Mantenimiento  y reparacion de equipos y Sistemas Informáticos</t>
  </si>
  <si>
    <t>Equipos, Sistemas y Paquetes Informáticos</t>
  </si>
  <si>
    <t>Materiales de Impresión y Fotografía Reprodución y Publicaciones
Materiales de Impresión y Fotografía Reprodución y Publicaciones</t>
  </si>
  <si>
    <t>Telecomunicaciones</t>
  </si>
  <si>
    <t>Mantenimiento  y reparacion de equipos y Sistemas Informáticos
Mantenimiento  y reparacion de equipos y Sistemas Informáticos</t>
  </si>
  <si>
    <t>Equipos, Sistemas y Paquetes Informáticos
Equipos, Sistemas y Paquetes Informáticos</t>
  </si>
  <si>
    <t>Otras Obras de Infraestructuras</t>
  </si>
  <si>
    <t>A Gobiernos Autónomos Descentralizados</t>
  </si>
  <si>
    <t>a) Supervisar el proceso constructivo por parte de GADMCPL.
B) realizar transferencias de los valores correspondientes al GAD (Convenio GPM-GADPRM)</t>
  </si>
  <si>
    <t>Transportes y Vías</t>
  </si>
  <si>
    <t>Consultoria, Asesoría e Investigación Especializada</t>
  </si>
  <si>
    <t xml:space="preserve">Obras de Líneas, redes e Instalaciones Eléctricas y de
 Telecomunicaciones </t>
  </si>
  <si>
    <t>Obras de Infraestructura</t>
  </si>
  <si>
    <t xml:space="preserve">a) Elaborar la fase preparatoria, precontractual y contractual para el proceso de contratación pública.
b) Ejecución del proceso.
c) Administración del proyecto.
d) Fiscalización del proceso.
</t>
  </si>
  <si>
    <t>73.05.04
73 05 05</t>
  </si>
  <si>
    <t>Maquinarias  equipos
Vehiculos</t>
  </si>
  <si>
    <t>Insumos, materiales y suministros para construccion, electricidad, plomeria, carpinteria, señalizacion vial, navegacion, contra incendios y placas</t>
  </si>
  <si>
    <t>75.05.02</t>
  </si>
  <si>
    <t>Maquinaria y Equipo</t>
  </si>
  <si>
    <t>Vehiculos
Vehiculos
Maquinarias  equipos
Maquinarias  equipos</t>
  </si>
  <si>
    <t xml:space="preserve">Servic. De Identific, marcación, autentific, rastreo, monitoreo </t>
  </si>
  <si>
    <t>Combustible</t>
  </si>
  <si>
    <t>53.02.55
73.02.55</t>
  </si>
  <si>
    <t>Combustible
Combustible</t>
  </si>
  <si>
    <t>73 04 05</t>
  </si>
  <si>
    <t>Vehiculos</t>
  </si>
  <si>
    <t>Edicion, Impresión, Reproducción y Publicación</t>
  </si>
  <si>
    <t>Transferencias o Donaciones al Sector Público No Financiero (CONVENIOS)</t>
  </si>
  <si>
    <t>Realizar convenio de traferia de valores con comuna AGUA BLANCA
1.- Ejecutar el proyecto por gestion compartida del: parqueadero,mejoramiento del centro de la comunidad. 2.- Ejecutar el proyecto de mejoramiento de fachadas y arborizacion. 3.-  Identificar y redefinir los productos turísticos, atractivos que dan singularidad al Pueblo Magico. 4.- Identificación de establecimientos turísticos que implementan buenas prácticas, reconocimientos o certificaciones de calidad y evaluación del índice de calidad del destino</t>
  </si>
  <si>
    <t>Realizar convenio de traferia de valores con comuna Ayampe
1.- Coordinacion  con la academia  para realizar los estudios de laboratorios sobre analisis y calidad del agua y posibles sustancias contaminantes. 2.- Realizar la gestion con la academia para desarrollar activividades de fortalecimento al programa. 3.- Coordinar mesas de trabajo con las autoridades del Parque Nacional Machalilla y la Comuna Ayampe. 3.- Elaborar un cronograma de limpieza anual de playa tanto en Los Frailes como en Ayampe. 4.- Elaborar y ejecutar la ordenanza de uso y ocupacion de la playa de Ayampe.5.- mejoramiento de facilidads turisticas(baños y duchas)</t>
  </si>
  <si>
    <t>Eventos Públicos Promocionales</t>
  </si>
  <si>
    <t xml:space="preserve">Maquinaria y Equipo </t>
  </si>
  <si>
    <t>84 01 04</t>
  </si>
  <si>
    <t>Difusión, Información y Publicidad</t>
  </si>
  <si>
    <t>Egresos para Situaciones de Emergencia</t>
  </si>
  <si>
    <t>Bienes Artísticos, Culturales, Bienes Deportivos y
 Símbolos Patrios</t>
  </si>
  <si>
    <t>Realizar convenio para entrega de tablets
1.- Solicitar el listado de mejores estudiantes de las unidades educativas del canton, 2.- identificar las especificaciones tecnicas de los equipos a entregar, 3.- Iniciar el proceso de adquisicion.</t>
  </si>
  <si>
    <t>73.06.07</t>
  </si>
  <si>
    <t>73 02 04
73 14 03</t>
  </si>
  <si>
    <t>Edicion, Impresión, Reproducción y Publicación
Mobiliarios</t>
  </si>
  <si>
    <t>73 14 03</t>
  </si>
  <si>
    <t xml:space="preserve">Mantenimiento de Áreas Verdes y  Arreglo de Vías 
Internas </t>
  </si>
  <si>
    <t>Consultoria, Asesoria e investigacion especializada</t>
  </si>
  <si>
    <t>Accesorios e Insumos Químicos y Orgánico</t>
  </si>
  <si>
    <t>Reducir la población de los animales</t>
  </si>
  <si>
    <t xml:space="preserve">Realizar las 5 rutas de barrido y limpieza una vez por semana </t>
  </si>
  <si>
    <t xml:space="preserve">Ejecutar al 100% con los mantenimientos y limpiezas de playas y areas verdes del Canton </t>
  </si>
  <si>
    <t>Porcentaje de mantenimientos y limpiezas realizados</t>
  </si>
  <si>
    <t>Porcentaje de mantenimiento y adecuacion de infraestructura realizados</t>
  </si>
  <si>
    <t>73 02 07</t>
  </si>
  <si>
    <t>73 05 04
73 05 05
73 08 11</t>
  </si>
  <si>
    <t>Maquinarias  equipos
Vehiculos
Insumos, materiales y suministros para construccion, electricidad, plomeria, carpinteria, señalizacion vial, navegacion, contra incendios y placas</t>
  </si>
  <si>
    <t xml:space="preserve">53.04.04
</t>
  </si>
  <si>
    <t>Maquinarias y Equipos</t>
  </si>
  <si>
    <t>73 04 04</t>
  </si>
  <si>
    <t>Maquinarias  equipos</t>
  </si>
  <si>
    <t>73 08 11
73 14 03
73 14 06</t>
  </si>
  <si>
    <t>Insumos, materiales y suministros para construccion, electricidad, plomeria, carpinteria, señalizacion vial, navegacion, contra incendios y placas
Mobiliarios
Herramientas y Equipos Menores</t>
  </si>
  <si>
    <t>77 02 06</t>
  </si>
  <si>
    <t>Costas Judiciales, Trámites Notariales, Legalización de
 Documentos y Arreglos Extrajudiciales</t>
  </si>
  <si>
    <t>73 08 11
73 14 06
84 01 04
84 01 06</t>
  </si>
  <si>
    <t>Insumos, materiales y suministros para construccion, electricidad, plomeria, carpinteria, señalizacion vial, navegacion, contra incendios y placas
Herramientas y Equipos Menores
Maquinaria y Equipo 
Herramientas</t>
  </si>
  <si>
    <t>corriente/inversion</t>
  </si>
  <si>
    <t>Corriente   Inversion</t>
  </si>
  <si>
    <t>84 01 04
84 01 07</t>
  </si>
  <si>
    <t>Maquinaria y Equipo
Equipos, Sistemas y Paquetes Informáticos</t>
  </si>
  <si>
    <t>Porcentaje de elaboracion</t>
  </si>
  <si>
    <t>30/02/2025</t>
  </si>
  <si>
    <t>Numero de lanzamiento</t>
  </si>
  <si>
    <t>Numero de programacion</t>
  </si>
  <si>
    <t>Numero de festival</t>
  </si>
  <si>
    <t>Numero de festival gastronomico</t>
  </si>
  <si>
    <t>Numero de festival balsa mateña</t>
  </si>
  <si>
    <t>Numero de ferias</t>
  </si>
  <si>
    <t>Numero de competencia ciclistica</t>
  </si>
  <si>
    <t>Numero de triatlon</t>
  </si>
  <si>
    <t>Numero de fiesta del pescador</t>
  </si>
  <si>
    <t>Numero de eventos</t>
  </si>
  <si>
    <t>Numero de competencia</t>
  </si>
  <si>
    <t>Numero de campeonato</t>
  </si>
  <si>
    <t>numero de jaulas</t>
  </si>
  <si>
    <t>Porcentaje de cumplimiento</t>
  </si>
  <si>
    <t>Porcentaje de adquisicion</t>
  </si>
  <si>
    <t>numero de tablet</t>
  </si>
  <si>
    <t>Porcentaje de realizar proyecto</t>
  </si>
  <si>
    <t>Numero de cumplimiento de metas del POA 2025</t>
  </si>
  <si>
    <t>Porcentaje de evaluaciones de desempeño  realizadas a los servidores Públicos de la Dirección de Gestión Higiene y Salubridad.</t>
  </si>
  <si>
    <t>Porcentaje de Archivos y documentos inventariados mensualmente</t>
  </si>
  <si>
    <t>Porcentaje de permisos ambientales obtenidos</t>
  </si>
  <si>
    <t>numero de informes</t>
  </si>
  <si>
    <t>Porcentaje  de estanterias</t>
  </si>
  <si>
    <t xml:space="preserve">porcentaje de mantenimiento </t>
  </si>
  <si>
    <t>Realizar la adquisición de un proyector y una portátil</t>
  </si>
  <si>
    <t xml:space="preserve">porcentaje de adquisiicon </t>
  </si>
  <si>
    <t>PERCHEROS</t>
  </si>
  <si>
    <t>SERVICIO DE CONSTRUCCION Y MANTENIMIENTO DE EFICACIONES Y PREDIOS</t>
  </si>
  <si>
    <t>4522000115; 483231011</t>
  </si>
  <si>
    <t>COMPUTADOR PORTATIL MODELO 1; PROYECTOR MULTIMEDIA</t>
  </si>
  <si>
    <t>Capital Inversion</t>
  </si>
  <si>
    <r>
      <t xml:space="preserve">Elaborar el proceso de contratación para la "Adquisicion de impresoras multifuncionales para diferentes areas del GAD Municipal del canton Puerto Lopez": 
</t>
    </r>
    <r>
      <rPr>
        <b/>
        <sz val="11"/>
        <color theme="1"/>
        <rFont val="Calibri"/>
        <family val="2"/>
        <scheme val="minor"/>
      </rPr>
      <t>INVERSION</t>
    </r>
    <r>
      <rPr>
        <sz val="11"/>
        <color theme="1"/>
        <rFont val="Calibri"/>
        <family val="2"/>
        <scheme val="minor"/>
      </rPr>
      <t xml:space="preserve">
DIRECCION DE DESARROLLO ECONOMICO, SOC, CULT Y TUR : (1)
DIRECCION DE DESARROLLO Y ORDENAMIENTO TERRITORIAL : (1)
DIRECCION DE GESTION AMBIENTAL Y RESIDUOS SOLIDOS : (1)
</t>
    </r>
    <r>
      <rPr>
        <b/>
        <sz val="11"/>
        <color theme="1"/>
        <rFont val="Calibri"/>
        <family val="2"/>
        <scheme val="minor"/>
      </rPr>
      <t>CORRIENTE</t>
    </r>
    <r>
      <rPr>
        <sz val="11"/>
        <color theme="1"/>
        <rFont val="Calibri"/>
        <family val="2"/>
        <scheme val="minor"/>
      </rPr>
      <t xml:space="preserve">
DIRECCION ADMINISTRATIVA: (1 TICS/BIENES)
JUNTA CANTONAL DE PROTECCION DE LA NIÑEZ Y ADOLESCENCIA :(1)
DIRECCION FINANCIERA :  (1)
DIRECCION DE TALENTO HUMANO : (1)</t>
    </r>
  </si>
  <si>
    <t>Levantar proceso de aquisición de equipos electrónicos de impresión (5 IMPRESORAS) para las instalaciones del GAD MUNICIPAL</t>
  </si>
  <si>
    <t>Elaborar el proceso de contratación para la 
Adquisicion de tintas, toners, etiquetas
INVERSION
DIRECCION DE DESARROLLO ECONOMICO, SOC, CULT Y TUR : (1)
DIRECCION DE DESARROLLO Y ORDENAMIENTO TERRITORIAL : (1)
DIRECCION DE GESTION AMBIENTAL Y RESIDUOS SOLIDOS : (1)
CORRIENTE
DIRECCION ADMINISTRATIVA: (1 TICS/BIENES)
JUNTA CANTONAL DE PROTECCION DE LA NIÑEZ Y ADOLESCENCIA :(1)
DIRECCION FINANCIERA :  (1)
DIRECCION DE TALENTO HUMANO : (1)</t>
  </si>
  <si>
    <t>Suministrar de insumos de impresión a los equipos electrónicos (5 IMPRESORAS)</t>
  </si>
  <si>
    <t>EQUIPO DE AIRE ACONDICIONADO TIPO SPLIT</t>
  </si>
  <si>
    <t>SERVICIOS COMERCIALES AL POR MAYOR PRESTADOS A COMISION O POR CONTRATO, DE ARTICULOS DE FERRETERIA</t>
  </si>
  <si>
    <t>SERVICIOS DE PRODUCCION DE EVENTOS</t>
  </si>
  <si>
    <t>Adquisicion de herraminetas para el mantenimiento y desarrollo de áreas verdes.</t>
  </si>
  <si>
    <t>Realizar el mantenimiento correspondiente en el vivero Municipal</t>
  </si>
  <si>
    <t xml:space="preserve">Adquisicion de equipos tecnologicos para ejecutar el plan de Educacion Ambiental Escolar   </t>
  </si>
  <si>
    <t>Auditoria Ambiental</t>
  </si>
  <si>
    <t>IMPRESORA TINTA MODELO 5</t>
  </si>
  <si>
    <t>IMPLEMENTAR DE EQUIPOS TECNOLOGICOS DE CONTROL DE ACEESO VEHICULAR Y   CONTROL DE ACCESO PEATONAL QUE FUNCIONEN CON UN SISTEMAS DE CONTROL DE RECAUDACION, PARA LA UNIDAD DEL TERMINAL TERRESTRO DEL GOBIERNO AUTONOMO DESCENTRALIZADO DEL CANTON PUERTO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</si>
</sst>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64" formatCode="&quot;$&quot;#,##0.00"/>
    <numFmt numFmtId="165" formatCode="_ * #,##0_ ;_ * \-#,##0_ ;_ * &quot;-&quot;??_ ;_ @_ "/>
    <numFmt numFmtId="166" formatCode="_(* #,##0.00_);_(* \(#,##0.00\);_(* &quot;-&quot;??_);_(@_)"/>
    <numFmt numFmtId="167" formatCode="_-* #,##0.00\ _€_-;\-* #,##0.00\ _€_-;_-* &quot;-&quot;??\ _€_-;_-@_-"/>
    <numFmt numFmtId="168" formatCode="0&quot;A&quot;"/>
  </numFmts>
  <fonts count="5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Calibri"/>
      <family val="2"/>
    </font>
    <font>
      <b/>
      <sz val="11"/>
      <color theme="1"/>
      <name val="Calibri"/>
      <family val="2"/>
    </font>
    <font>
      <sz val="11"/>
      <color theme="1"/>
      <name val="Calibri"/>
      <family val="2"/>
    </font>
    <font>
      <u/>
      <sz val="11"/>
      <color theme="10"/>
      <name val="Calibri"/>
      <family val="2"/>
    </font>
    <font>
      <u/>
      <sz val="11"/>
      <color theme="10"/>
      <name val="Calibri"/>
      <family val="2"/>
    </font>
    <font>
      <u/>
      <sz val="11"/>
      <color theme="10"/>
      <name val="Calibri"/>
      <family val="2"/>
    </font>
    <font>
      <b/>
      <sz val="11"/>
      <color theme="0"/>
      <name val="Calibri"/>
      <family val="2"/>
    </font>
    <font>
      <sz val="11"/>
      <name val="Calibri"/>
      <family val="2"/>
    </font>
    <font>
      <b/>
      <sz val="10"/>
      <color theme="0"/>
      <name val="Calibri"/>
      <family val="2"/>
    </font>
    <font>
      <b/>
      <sz val="10"/>
      <color theme="1"/>
      <name val="Calibri"/>
      <family val="2"/>
    </font>
    <font>
      <b/>
      <sz val="17"/>
      <color theme="1"/>
      <name val="Calibri"/>
      <family val="2"/>
    </font>
    <font>
      <sz val="11"/>
      <color theme="1"/>
      <name val="Aptos"/>
    </font>
    <font>
      <b/>
      <sz val="12"/>
      <color theme="1"/>
      <name val="Calibri"/>
      <family val="2"/>
    </font>
    <font>
      <b/>
      <sz val="11"/>
      <color rgb="FF000000"/>
      <name val="Calibri"/>
      <family val="2"/>
    </font>
    <font>
      <b/>
      <sz val="14"/>
      <color theme="1"/>
      <name val="Calibri"/>
      <family val="2"/>
    </font>
    <font>
      <sz val="11"/>
      <color rgb="FF000000"/>
      <name val="Calibri"/>
      <family val="2"/>
    </font>
    <font>
      <b/>
      <sz val="18"/>
      <color theme="1"/>
      <name val="Calibri"/>
      <family val="2"/>
    </font>
    <font>
      <sz val="12"/>
      <color theme="1"/>
      <name val="Calibri"/>
      <family val="2"/>
    </font>
    <font>
      <sz val="11"/>
      <color rgb="FFC00000"/>
      <name val="Calibri"/>
      <family val="2"/>
    </font>
    <font>
      <sz val="11"/>
      <color rgb="FFFF0000"/>
      <name val="Calibri"/>
      <family val="2"/>
    </font>
    <font>
      <sz val="12"/>
      <color rgb="FF474747"/>
      <name val="Arial"/>
      <family val="2"/>
    </font>
    <font>
      <sz val="11"/>
      <color rgb="FF000000"/>
      <name val="docs-Calibri"/>
    </font>
    <font>
      <b/>
      <u val="singleAccounting"/>
      <sz val="18"/>
      <color theme="1"/>
      <name val="Calibri"/>
      <family val="2"/>
    </font>
    <font>
      <sz val="11"/>
      <color theme="1"/>
      <name val="Calibri"/>
      <family val="2"/>
      <scheme val="minor"/>
    </font>
    <font>
      <b/>
      <sz val="11"/>
      <color theme="1"/>
      <name val="Calibri"/>
      <family val="2"/>
      <scheme val="minor"/>
    </font>
    <font>
      <sz val="11"/>
      <color rgb="FF000000"/>
      <name val="Calibri"/>
      <family val="2"/>
      <scheme val="minor"/>
    </font>
    <font>
      <sz val="10"/>
      <name val="Arial"/>
      <family val="2"/>
    </font>
    <font>
      <sz val="10"/>
      <name val="Arial"/>
      <family val="2"/>
    </font>
    <font>
      <b/>
      <sz val="11"/>
      <name val="Calibri"/>
      <family val="2"/>
    </font>
    <font>
      <b/>
      <sz val="11"/>
      <color theme="1"/>
      <name val="Calibri"/>
      <family val="2"/>
    </font>
    <font>
      <sz val="11"/>
      <color theme="1"/>
      <name val="Calibri"/>
      <family val="2"/>
    </font>
    <font>
      <sz val="9"/>
      <color theme="1"/>
      <name val="Arial"/>
      <family val="2"/>
    </font>
    <font>
      <b/>
      <sz val="9"/>
      <color theme="1"/>
      <name val="Arial"/>
      <family val="2"/>
    </font>
    <font>
      <u/>
      <sz val="11"/>
      <color theme="10"/>
      <name val="Calibri"/>
      <family val="2"/>
      <scheme val="minor"/>
    </font>
    <font>
      <u/>
      <sz val="11"/>
      <color theme="10"/>
      <name val="Calibri"/>
      <family val="2"/>
      <scheme val="minor"/>
    </font>
    <font>
      <sz val="8"/>
      <name val="Calibri"/>
      <family val="2"/>
      <scheme val="minor"/>
    </font>
    <font>
      <b/>
      <sz val="20"/>
      <name val="Calibri"/>
      <family val="2"/>
    </font>
    <font>
      <sz val="10"/>
      <color theme="1"/>
      <name val="Cambria"/>
      <family val="1"/>
    </font>
  </fonts>
  <fills count="21">
    <fill>
      <patternFill patternType="none"/>
    </fill>
    <fill>
      <patternFill patternType="gray125"/>
    </fill>
    <fill>
      <patternFill patternType="solid">
        <fgColor rgb="FF92D050"/>
        <bgColor rgb="FF92D050"/>
      </patternFill>
    </fill>
    <fill>
      <patternFill patternType="solid">
        <fgColor theme="0"/>
        <bgColor theme="0"/>
      </patternFill>
    </fill>
    <fill>
      <patternFill patternType="solid">
        <fgColor rgb="FF2E75B5"/>
        <bgColor rgb="FF2E75B5"/>
      </patternFill>
    </fill>
    <fill>
      <patternFill patternType="solid">
        <fgColor rgb="FF00B050"/>
        <bgColor rgb="FF00B050"/>
      </patternFill>
    </fill>
    <fill>
      <patternFill patternType="solid">
        <fgColor rgb="FF002060"/>
        <bgColor rgb="FF002060"/>
      </patternFill>
    </fill>
    <fill>
      <patternFill patternType="solid">
        <fgColor rgb="FFC5E0B3"/>
        <bgColor rgb="FFC5E0B3"/>
      </patternFill>
    </fill>
    <fill>
      <patternFill patternType="solid">
        <fgColor rgb="FFBFBFBF"/>
        <bgColor rgb="FFBFBFBF"/>
      </patternFill>
    </fill>
    <fill>
      <patternFill patternType="solid">
        <fgColor rgb="FFD0CECE"/>
        <bgColor rgb="FFD0CECE"/>
      </patternFill>
    </fill>
    <fill>
      <patternFill patternType="solid">
        <fgColor rgb="FFB4C6E7"/>
        <bgColor rgb="FFB4C6E7"/>
      </patternFill>
    </fill>
    <fill>
      <patternFill patternType="solid">
        <fgColor rgb="FFFFFF00"/>
        <bgColor rgb="FFFFFF00"/>
      </patternFill>
    </fill>
    <fill>
      <patternFill patternType="solid">
        <fgColor rgb="FFD9E2F3"/>
        <bgColor rgb="FFD9E2F3"/>
      </patternFill>
    </fill>
    <fill>
      <patternFill patternType="solid">
        <fgColor rgb="FFFFFFFF"/>
        <bgColor rgb="FFFFFFFF"/>
      </patternFill>
    </fill>
    <fill>
      <patternFill patternType="solid">
        <fgColor theme="0"/>
        <bgColor rgb="FFD9E2F3"/>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79998168889431442"/>
        <bgColor rgb="FFD9E2F3"/>
      </patternFill>
    </fill>
    <fill>
      <patternFill patternType="solid">
        <fgColor theme="0"/>
        <bgColor rgb="FF2E75B5"/>
      </patternFill>
    </fill>
  </fills>
  <borders count="37">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indexed="64"/>
      </top>
      <bottom/>
      <diagonal/>
    </border>
  </borders>
  <cellStyleXfs count="60">
    <xf numFmtId="0" fontId="0" fillId="0" borderId="0"/>
    <xf numFmtId="44" fontId="44" fillId="0" borderId="0" applyFont="0" applyFill="0" applyBorder="0" applyAlignment="0" applyProtection="0"/>
    <xf numFmtId="0" fontId="20" fillId="0" borderId="30"/>
    <xf numFmtId="43" fontId="20" fillId="0" borderId="30" applyFont="0" applyFill="0" applyBorder="0" applyAlignment="0" applyProtection="0"/>
    <xf numFmtId="166" fontId="20" fillId="0" borderId="30" applyFont="0" applyFill="0" applyBorder="0" applyAlignment="0" applyProtection="0"/>
    <xf numFmtId="9" fontId="44" fillId="0" borderId="0" applyFont="0" applyFill="0" applyBorder="0" applyAlignment="0" applyProtection="0"/>
    <xf numFmtId="0" fontId="47" fillId="0" borderId="30"/>
    <xf numFmtId="0" fontId="19" fillId="0" borderId="30"/>
    <xf numFmtId="166" fontId="48" fillId="0" borderId="30" applyFont="0" applyFill="0" applyBorder="0" applyAlignment="0" applyProtection="0"/>
    <xf numFmtId="166" fontId="48" fillId="0" borderId="30" applyFont="0" applyFill="0" applyBorder="0" applyAlignment="0" applyProtection="0"/>
    <xf numFmtId="9" fontId="48" fillId="0" borderId="30" applyFont="0" applyFill="0" applyBorder="0" applyAlignment="0" applyProtection="0"/>
    <xf numFmtId="0" fontId="18" fillId="0" borderId="30"/>
    <xf numFmtId="167" fontId="18" fillId="0" borderId="30" applyFont="0" applyFill="0" applyBorder="0" applyAlignment="0" applyProtection="0"/>
    <xf numFmtId="0" fontId="18" fillId="0" borderId="30"/>
    <xf numFmtId="0" fontId="18" fillId="0" borderId="30"/>
    <xf numFmtId="0" fontId="18" fillId="0" borderId="30"/>
    <xf numFmtId="167" fontId="18" fillId="0" borderId="30" applyFont="0" applyFill="0" applyBorder="0" applyAlignment="0" applyProtection="0"/>
    <xf numFmtId="0" fontId="18" fillId="0" borderId="30"/>
    <xf numFmtId="0" fontId="18" fillId="0" borderId="30"/>
    <xf numFmtId="167" fontId="18" fillId="0" borderId="30" applyFont="0" applyFill="0" applyBorder="0" applyAlignment="0" applyProtection="0"/>
    <xf numFmtId="167" fontId="18" fillId="0" borderId="30" applyFont="0" applyFill="0" applyBorder="0" applyAlignment="0" applyProtection="0"/>
    <xf numFmtId="0" fontId="18" fillId="0" borderId="30"/>
    <xf numFmtId="167" fontId="18" fillId="0" borderId="30" applyFont="0" applyFill="0" applyBorder="0" applyAlignment="0" applyProtection="0"/>
    <xf numFmtId="0" fontId="44" fillId="0" borderId="30"/>
    <xf numFmtId="0" fontId="44" fillId="0" borderId="30"/>
    <xf numFmtId="0" fontId="44" fillId="0" borderId="30"/>
    <xf numFmtId="0" fontId="44" fillId="0" borderId="30"/>
    <xf numFmtId="0" fontId="44" fillId="0" borderId="30"/>
    <xf numFmtId="0" fontId="54" fillId="0" borderId="30" applyNumberFormat="0" applyFill="0" applyBorder="0" applyAlignment="0" applyProtection="0"/>
    <xf numFmtId="9" fontId="44" fillId="0" borderId="30" applyFont="0" applyFill="0" applyBorder="0" applyAlignment="0" applyProtection="0"/>
    <xf numFmtId="0" fontId="16" fillId="0" borderId="30"/>
    <xf numFmtId="0" fontId="55" fillId="0" borderId="30" applyNumberFormat="0" applyFill="0" applyBorder="0" applyAlignment="0" applyProtection="0"/>
    <xf numFmtId="9" fontId="16" fillId="0" borderId="30" applyFont="0" applyFill="0" applyBorder="0" applyAlignment="0" applyProtection="0"/>
    <xf numFmtId="0" fontId="44" fillId="0" borderId="30"/>
    <xf numFmtId="0" fontId="44" fillId="0" borderId="30"/>
    <xf numFmtId="0" fontId="44" fillId="0" borderId="30"/>
    <xf numFmtId="0" fontId="15" fillId="0" borderId="30"/>
    <xf numFmtId="9" fontId="15" fillId="0" borderId="30" applyFont="0" applyFill="0" applyBorder="0" applyAlignment="0" applyProtection="0"/>
    <xf numFmtId="0" fontId="44" fillId="0" borderId="30"/>
    <xf numFmtId="0" fontId="14" fillId="0" borderId="30"/>
    <xf numFmtId="9" fontId="14" fillId="0" borderId="30" applyFont="0" applyFill="0" applyBorder="0" applyAlignment="0" applyProtection="0"/>
    <xf numFmtId="0" fontId="12" fillId="0" borderId="30"/>
    <xf numFmtId="9" fontId="12" fillId="0" borderId="30" applyFont="0" applyFill="0" applyBorder="0" applyAlignment="0" applyProtection="0"/>
    <xf numFmtId="0" fontId="44" fillId="0" borderId="30"/>
    <xf numFmtId="0" fontId="9" fillId="0" borderId="30"/>
    <xf numFmtId="0" fontId="9" fillId="0" borderId="30"/>
    <xf numFmtId="43" fontId="9" fillId="0" borderId="30" applyFont="0" applyFill="0" applyBorder="0" applyAlignment="0" applyProtection="0"/>
    <xf numFmtId="9" fontId="9" fillId="0" borderId="30" applyFont="0" applyFill="0" applyBorder="0" applyAlignment="0" applyProtection="0"/>
    <xf numFmtId="43" fontId="9" fillId="0" borderId="30" applyFont="0" applyFill="0" applyBorder="0" applyAlignment="0" applyProtection="0"/>
    <xf numFmtId="44" fontId="9" fillId="0" borderId="30" applyFont="0" applyFill="0" applyBorder="0" applyAlignment="0" applyProtection="0"/>
    <xf numFmtId="0" fontId="4" fillId="0" borderId="30"/>
    <xf numFmtId="43" fontId="4" fillId="0" borderId="30" applyFont="0" applyFill="0" applyBorder="0" applyAlignment="0" applyProtection="0"/>
    <xf numFmtId="44" fontId="4" fillId="0" borderId="30" applyFont="0" applyFill="0" applyBorder="0" applyAlignment="0" applyProtection="0"/>
    <xf numFmtId="166" fontId="4" fillId="0" borderId="30" applyFont="0" applyFill="0" applyBorder="0" applyAlignment="0" applyProtection="0"/>
    <xf numFmtId="0" fontId="3" fillId="0" borderId="30"/>
    <xf numFmtId="43" fontId="3" fillId="0" borderId="30" applyFont="0" applyFill="0" applyBorder="0" applyAlignment="0" applyProtection="0"/>
    <xf numFmtId="0" fontId="3" fillId="0" borderId="30"/>
    <xf numFmtId="43" fontId="3" fillId="0" borderId="30" applyFont="0" applyFill="0" applyBorder="0" applyAlignment="0" applyProtection="0"/>
    <xf numFmtId="44" fontId="3" fillId="0" borderId="30" applyFont="0" applyFill="0" applyBorder="0" applyAlignment="0" applyProtection="0"/>
    <xf numFmtId="166" fontId="3" fillId="0" borderId="30" applyFont="0" applyFill="0" applyBorder="0" applyAlignment="0" applyProtection="0"/>
  </cellStyleXfs>
  <cellXfs count="474">
    <xf numFmtId="0" fontId="0" fillId="0" borderId="0" xfId="0"/>
    <xf numFmtId="0" fontId="21" fillId="2" borderId="1" xfId="0" applyFont="1" applyFill="1" applyBorder="1" applyAlignment="1" applyProtection="1">
      <alignment vertical="center"/>
      <protection locked="0"/>
    </xf>
    <xf numFmtId="0" fontId="21" fillId="2" borderId="2" xfId="0" applyFont="1" applyFill="1" applyBorder="1" applyAlignment="1" applyProtection="1">
      <alignment vertical="center"/>
      <protection locked="0"/>
    </xf>
    <xf numFmtId="0" fontId="21" fillId="2" borderId="3" xfId="0" applyFont="1" applyFill="1" applyBorder="1" applyAlignment="1" applyProtection="1">
      <alignment vertical="center"/>
      <protection locked="0"/>
    </xf>
    <xf numFmtId="0" fontId="21" fillId="3" borderId="1" xfId="0" applyFont="1" applyFill="1" applyBorder="1" applyAlignment="1" applyProtection="1">
      <alignment vertical="center"/>
      <protection locked="0"/>
    </xf>
    <xf numFmtId="0" fontId="21" fillId="3" borderId="2" xfId="0" applyFont="1" applyFill="1" applyBorder="1" applyAlignment="1" applyProtection="1">
      <alignment vertical="center"/>
      <protection locked="0"/>
    </xf>
    <xf numFmtId="0" fontId="21" fillId="3" borderId="3" xfId="0" applyFont="1" applyFill="1" applyBorder="1" applyAlignment="1" applyProtection="1">
      <alignment vertical="center"/>
      <protection locked="0"/>
    </xf>
    <xf numFmtId="0" fontId="21" fillId="4" borderId="4" xfId="0" applyFont="1" applyFill="1" applyBorder="1" applyAlignment="1" applyProtection="1">
      <alignment vertical="center"/>
      <protection locked="0"/>
    </xf>
    <xf numFmtId="0" fontId="21" fillId="4" borderId="5" xfId="0" applyFont="1" applyFill="1" applyBorder="1" applyAlignment="1" applyProtection="1">
      <alignment vertical="center"/>
      <protection locked="0"/>
    </xf>
    <xf numFmtId="0" fontId="21" fillId="4" borderId="6" xfId="0" applyFont="1" applyFill="1" applyBorder="1" applyAlignment="1" applyProtection="1">
      <alignment vertical="center"/>
      <protection locked="0"/>
    </xf>
    <xf numFmtId="0" fontId="22" fillId="0" borderId="7" xfId="0" applyFont="1" applyBorder="1" applyAlignment="1" applyProtection="1">
      <alignment vertical="center"/>
      <protection locked="0"/>
    </xf>
    <xf numFmtId="0" fontId="22" fillId="0" borderId="8" xfId="0" applyFont="1" applyBorder="1" applyAlignment="1" applyProtection="1">
      <alignment vertical="center"/>
      <protection locked="0"/>
    </xf>
    <xf numFmtId="0" fontId="22" fillId="0" borderId="9" xfId="0" applyFont="1" applyBorder="1" applyAlignment="1" applyProtection="1">
      <alignment vertical="center"/>
      <protection locked="0"/>
    </xf>
    <xf numFmtId="0" fontId="23" fillId="0" borderId="7" xfId="0" applyFont="1" applyBorder="1" applyAlignment="1" applyProtection="1">
      <alignment vertical="center"/>
      <protection locked="0"/>
    </xf>
    <xf numFmtId="0" fontId="23" fillId="0" borderId="8" xfId="0" applyFont="1" applyBorder="1" applyAlignment="1" applyProtection="1">
      <alignment vertical="center"/>
      <protection locked="0"/>
    </xf>
    <xf numFmtId="0" fontId="23" fillId="0" borderId="9" xfId="0" applyFont="1" applyBorder="1" applyAlignment="1" applyProtection="1">
      <alignment vertical="center"/>
      <protection locked="0"/>
    </xf>
    <xf numFmtId="0" fontId="22" fillId="0" borderId="10" xfId="0" applyFont="1" applyBorder="1" applyAlignment="1" applyProtection="1">
      <alignment vertical="center"/>
      <protection locked="0"/>
    </xf>
    <xf numFmtId="0" fontId="22" fillId="0" borderId="11" xfId="0" applyFont="1" applyBorder="1" applyAlignment="1" applyProtection="1">
      <alignment vertical="center"/>
      <protection locked="0"/>
    </xf>
    <xf numFmtId="0" fontId="24" fillId="0" borderId="7" xfId="0" applyFont="1" applyBorder="1" applyAlignment="1" applyProtection="1">
      <alignment vertical="center"/>
      <protection locked="0"/>
    </xf>
    <xf numFmtId="0" fontId="25" fillId="0" borderId="8" xfId="0" applyFont="1" applyBorder="1" applyAlignment="1" applyProtection="1">
      <alignment vertical="center"/>
      <protection locked="0"/>
    </xf>
    <xf numFmtId="0" fontId="26" fillId="0" borderId="9" xfId="0" applyFont="1" applyBorder="1" applyAlignment="1" applyProtection="1">
      <alignment vertical="center"/>
      <protection locked="0"/>
    </xf>
    <xf numFmtId="0" fontId="22" fillId="9" borderId="13" xfId="0" applyFont="1" applyFill="1" applyBorder="1" applyAlignment="1" applyProtection="1">
      <alignment horizontal="center" vertical="center" wrapText="1"/>
      <protection locked="0"/>
    </xf>
    <xf numFmtId="0" fontId="30" fillId="9" borderId="13" xfId="0" applyFont="1" applyFill="1" applyBorder="1" applyAlignment="1" applyProtection="1">
      <alignment horizontal="center" vertical="center" wrapText="1"/>
      <protection locked="0"/>
    </xf>
    <xf numFmtId="0" fontId="22" fillId="8" borderId="13" xfId="0" applyFont="1" applyFill="1" applyBorder="1" applyAlignment="1" applyProtection="1">
      <alignment horizontal="center" vertical="center" wrapText="1"/>
      <protection locked="0"/>
    </xf>
    <xf numFmtId="0" fontId="22" fillId="9" borderId="14" xfId="0" applyFont="1" applyFill="1" applyBorder="1" applyAlignment="1" applyProtection="1">
      <alignment horizontal="center" vertical="center" wrapText="1"/>
      <protection locked="0"/>
    </xf>
    <xf numFmtId="0" fontId="22" fillId="10" borderId="13" xfId="0" applyFont="1" applyFill="1" applyBorder="1" applyAlignment="1" applyProtection="1">
      <alignment horizontal="center" vertical="center" wrapText="1"/>
      <protection locked="0"/>
    </xf>
    <xf numFmtId="0" fontId="30" fillId="9" borderId="17" xfId="0" applyFont="1" applyFill="1" applyBorder="1" applyAlignment="1" applyProtection="1">
      <alignment horizontal="center" vertical="center" wrapText="1"/>
      <protection locked="0"/>
    </xf>
    <xf numFmtId="0" fontId="31" fillId="11" borderId="8" xfId="0" applyFont="1" applyFill="1" applyBorder="1" applyAlignment="1">
      <alignment horizontal="center" vertical="center"/>
    </xf>
    <xf numFmtId="0" fontId="28" fillId="17" borderId="8" xfId="0" applyFont="1" applyFill="1" applyBorder="1" applyAlignment="1">
      <alignment horizontal="center"/>
    </xf>
    <xf numFmtId="0" fontId="57" fillId="17" borderId="8" xfId="0" applyFont="1" applyFill="1" applyBorder="1" applyAlignment="1">
      <alignment horizontal="center" vertical="center"/>
    </xf>
    <xf numFmtId="0" fontId="23" fillId="0" borderId="13" xfId="0" applyFont="1" applyBorder="1" applyAlignment="1">
      <alignment horizontal="left" vertical="center" wrapText="1"/>
    </xf>
    <xf numFmtId="0" fontId="22" fillId="0" borderId="13" xfId="0" applyFont="1" applyBorder="1" applyAlignment="1">
      <alignment horizontal="left" vertical="center" wrapText="1"/>
    </xf>
    <xf numFmtId="0" fontId="22" fillId="0" borderId="13" xfId="0" applyFont="1" applyBorder="1" applyAlignment="1">
      <alignment horizontal="center" vertical="center"/>
    </xf>
    <xf numFmtId="0" fontId="23" fillId="0" borderId="13" xfId="0" applyFont="1" applyBorder="1" applyAlignment="1">
      <alignment horizontal="left" vertical="center"/>
    </xf>
    <xf numFmtId="0" fontId="23" fillId="12" borderId="13" xfId="0" applyFont="1" applyFill="1" applyBorder="1" applyAlignment="1">
      <alignment horizontal="center" vertical="center" wrapText="1"/>
    </xf>
    <xf numFmtId="14" fontId="23" fillId="0" borderId="13" xfId="0" applyNumberFormat="1" applyFont="1" applyBorder="1" applyAlignment="1">
      <alignment horizontal="left" vertical="center"/>
    </xf>
    <xf numFmtId="1" fontId="23" fillId="0" borderId="13" xfId="0" applyNumberFormat="1" applyFont="1" applyBorder="1" applyAlignment="1">
      <alignment horizontal="center" vertical="center"/>
    </xf>
    <xf numFmtId="44" fontId="23" fillId="0" borderId="13" xfId="0" applyNumberFormat="1" applyFont="1" applyBorder="1" applyAlignment="1">
      <alignment horizontal="left" vertical="center"/>
    </xf>
    <xf numFmtId="44" fontId="23" fillId="0" borderId="13" xfId="0" applyNumberFormat="1" applyFont="1" applyBorder="1" applyAlignment="1">
      <alignment horizontal="center" vertical="center"/>
    </xf>
    <xf numFmtId="0" fontId="23" fillId="12" borderId="13" xfId="0" applyFont="1" applyFill="1" applyBorder="1" applyAlignment="1">
      <alignment horizontal="center" vertical="center"/>
    </xf>
    <xf numFmtId="0" fontId="23" fillId="0" borderId="7" xfId="0" applyFont="1" applyBorder="1" applyAlignment="1">
      <alignment horizontal="left" vertical="center"/>
    </xf>
    <xf numFmtId="0" fontId="32" fillId="0" borderId="13" xfId="0" applyFont="1" applyBorder="1" applyAlignment="1">
      <alignment vertical="center" wrapText="1"/>
    </xf>
    <xf numFmtId="0" fontId="32" fillId="0" borderId="0" xfId="0" applyFont="1" applyAlignment="1">
      <alignment vertical="center" wrapText="1"/>
    </xf>
    <xf numFmtId="0" fontId="23" fillId="0" borderId="13" xfId="0" applyFont="1" applyBorder="1" applyAlignment="1">
      <alignment vertical="center" wrapText="1"/>
    </xf>
    <xf numFmtId="0" fontId="23" fillId="0" borderId="13" xfId="0" applyFont="1" applyBorder="1" applyAlignment="1">
      <alignment wrapText="1"/>
    </xf>
    <xf numFmtId="0" fontId="22" fillId="0" borderId="13" xfId="0" applyFont="1" applyBorder="1" applyAlignment="1">
      <alignment vertical="center" wrapText="1"/>
    </xf>
    <xf numFmtId="0" fontId="23" fillId="0" borderId="18" xfId="0" applyFont="1" applyBorder="1" applyAlignment="1">
      <alignment horizontal="left" vertical="center" wrapText="1"/>
    </xf>
    <xf numFmtId="16" fontId="23" fillId="3" borderId="13" xfId="0" applyNumberFormat="1" applyFont="1" applyFill="1" applyBorder="1" applyAlignment="1">
      <alignment horizontal="left" vertical="center"/>
    </xf>
    <xf numFmtId="14" fontId="23" fillId="3" borderId="13" xfId="0" applyNumberFormat="1" applyFont="1" applyFill="1" applyBorder="1" applyAlignment="1">
      <alignment horizontal="left" vertical="center"/>
    </xf>
    <xf numFmtId="1" fontId="23" fillId="3" borderId="13" xfId="0" applyNumberFormat="1" applyFont="1" applyFill="1" applyBorder="1" applyAlignment="1">
      <alignment horizontal="center" vertical="center"/>
    </xf>
    <xf numFmtId="0" fontId="22" fillId="0" borderId="13" xfId="0" applyFont="1" applyBorder="1" applyAlignment="1">
      <alignment vertical="top" wrapText="1"/>
    </xf>
    <xf numFmtId="18" fontId="22" fillId="0" borderId="13" xfId="0" applyNumberFormat="1" applyFont="1" applyBorder="1" applyAlignment="1">
      <alignment horizontal="center" vertical="center"/>
    </xf>
    <xf numFmtId="0" fontId="32" fillId="3" borderId="13" xfId="0" applyFont="1" applyFill="1" applyBorder="1" applyAlignment="1">
      <alignment vertical="center" wrapText="1"/>
    </xf>
    <xf numFmtId="9" fontId="51" fillId="0" borderId="13" xfId="26" applyNumberFormat="1" applyFont="1" applyBorder="1" applyAlignment="1">
      <alignment horizontal="center" vertical="center"/>
    </xf>
    <xf numFmtId="9" fontId="23" fillId="0" borderId="13" xfId="5" applyFont="1" applyBorder="1" applyAlignment="1" applyProtection="1">
      <alignment horizontal="center" vertical="center"/>
    </xf>
    <xf numFmtId="0" fontId="23" fillId="4" borderId="19" xfId="0" applyFont="1" applyFill="1" applyBorder="1" applyAlignment="1">
      <alignment vertical="center" wrapText="1"/>
    </xf>
    <xf numFmtId="0" fontId="33" fillId="4" borderId="19" xfId="0" applyFont="1" applyFill="1" applyBorder="1" applyAlignment="1">
      <alignment vertical="center" wrapText="1"/>
    </xf>
    <xf numFmtId="0" fontId="22" fillId="4" borderId="19" xfId="0" applyFont="1" applyFill="1" applyBorder="1" applyAlignment="1">
      <alignment horizontal="center" vertical="center"/>
    </xf>
    <xf numFmtId="44" fontId="33" fillId="4" borderId="19" xfId="0" applyNumberFormat="1" applyFont="1" applyFill="1" applyBorder="1" applyAlignment="1">
      <alignment vertical="center" wrapText="1"/>
    </xf>
    <xf numFmtId="44" fontId="33" fillId="4" borderId="20" xfId="0" applyNumberFormat="1" applyFont="1" applyFill="1" applyBorder="1" applyAlignment="1">
      <alignment vertical="center" wrapText="1"/>
    </xf>
    <xf numFmtId="44" fontId="33" fillId="4" borderId="13" xfId="0" applyNumberFormat="1" applyFont="1" applyFill="1" applyBorder="1" applyAlignment="1">
      <alignment vertical="center" wrapText="1"/>
    </xf>
    <xf numFmtId="0" fontId="23" fillId="4" borderId="20" xfId="0" applyFont="1" applyFill="1" applyBorder="1" applyAlignment="1">
      <alignment vertical="center" wrapText="1"/>
    </xf>
    <xf numFmtId="0" fontId="23" fillId="0" borderId="21" xfId="0" applyFont="1" applyBorder="1" applyAlignment="1">
      <alignment vertical="center" wrapText="1"/>
    </xf>
    <xf numFmtId="0" fontId="34" fillId="0" borderId="13" xfId="0" applyFont="1" applyBorder="1" applyAlignment="1">
      <alignment horizontal="left" vertical="center" wrapText="1"/>
    </xf>
    <xf numFmtId="0" fontId="23" fillId="0" borderId="9" xfId="0" applyFont="1" applyBorder="1" applyAlignment="1">
      <alignment horizontal="left" vertical="center" wrapText="1"/>
    </xf>
    <xf numFmtId="0" fontId="23" fillId="0" borderId="13" xfId="0" applyFont="1" applyBorder="1" applyAlignment="1">
      <alignment horizontal="center" vertical="center" wrapText="1"/>
    </xf>
    <xf numFmtId="0" fontId="23" fillId="0" borderId="13" xfId="0" applyFont="1" applyBorder="1" applyAlignment="1">
      <alignment horizontal="center" vertical="center"/>
    </xf>
    <xf numFmtId="49"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0" fontId="22" fillId="0" borderId="18" xfId="0" applyFont="1" applyBorder="1" applyAlignment="1">
      <alignment horizontal="center" vertical="center"/>
    </xf>
    <xf numFmtId="0" fontId="23" fillId="0" borderId="23" xfId="0" applyFont="1" applyBorder="1"/>
    <xf numFmtId="3" fontId="23" fillId="3" borderId="13" xfId="0" applyNumberFormat="1" applyFont="1" applyFill="1" applyBorder="1"/>
    <xf numFmtId="14" fontId="23" fillId="13" borderId="13" xfId="0" applyNumberFormat="1" applyFont="1" applyFill="1" applyBorder="1" applyAlignment="1">
      <alignment horizontal="left" vertical="center"/>
    </xf>
    <xf numFmtId="0" fontId="51" fillId="0" borderId="13" xfId="26" applyFont="1" applyBorder="1" applyAlignment="1">
      <alignment horizontal="left" vertical="center" wrapText="1"/>
    </xf>
    <xf numFmtId="0" fontId="42" fillId="0" borderId="13" xfId="26" applyFont="1" applyBorder="1" applyAlignment="1">
      <alignment horizontal="left" vertical="center" wrapText="1"/>
    </xf>
    <xf numFmtId="0" fontId="50" fillId="0" borderId="13" xfId="26" applyFont="1" applyBorder="1" applyAlignment="1">
      <alignment horizontal="center" vertical="center"/>
    </xf>
    <xf numFmtId="0" fontId="7" fillId="0" borderId="13" xfId="26" applyFont="1" applyBorder="1" applyAlignment="1">
      <alignment vertical="center" wrapText="1"/>
    </xf>
    <xf numFmtId="0" fontId="23" fillId="0" borderId="13" xfId="26" applyFont="1" applyBorder="1" applyAlignment="1">
      <alignment horizontal="left" vertical="center" wrapText="1"/>
    </xf>
    <xf numFmtId="0" fontId="51" fillId="0" borderId="13" xfId="26" applyFont="1" applyBorder="1" applyAlignment="1">
      <alignment horizontal="center" vertical="center"/>
    </xf>
    <xf numFmtId="0" fontId="51" fillId="0" borderId="13" xfId="26" applyFont="1" applyBorder="1" applyAlignment="1">
      <alignment horizontal="left" vertical="center"/>
    </xf>
    <xf numFmtId="0" fontId="51" fillId="12" borderId="13" xfId="26" applyFont="1" applyFill="1" applyBorder="1" applyAlignment="1">
      <alignment horizontal="left" vertical="center"/>
    </xf>
    <xf numFmtId="14" fontId="51" fillId="0" borderId="13" xfId="26" applyNumberFormat="1" applyFont="1" applyBorder="1" applyAlignment="1">
      <alignment horizontal="left" vertical="center"/>
    </xf>
    <xf numFmtId="1" fontId="51" fillId="0" borderId="13" xfId="26" applyNumberFormat="1" applyFont="1" applyBorder="1" applyAlignment="1">
      <alignment horizontal="center" vertical="center"/>
    </xf>
    <xf numFmtId="44" fontId="51" fillId="0" borderId="13" xfId="26" applyNumberFormat="1" applyFont="1" applyBorder="1" applyAlignment="1">
      <alignment horizontal="left" vertical="center"/>
    </xf>
    <xf numFmtId="0" fontId="51" fillId="12" borderId="13" xfId="26" applyFont="1" applyFill="1" applyBorder="1" applyAlignment="1">
      <alignment horizontal="center" vertical="center"/>
    </xf>
    <xf numFmtId="0" fontId="23" fillId="12" borderId="13" xfId="26" applyFont="1" applyFill="1" applyBorder="1" applyAlignment="1">
      <alignment horizontal="center" vertical="center" wrapText="1"/>
    </xf>
    <xf numFmtId="0" fontId="51" fillId="0" borderId="13" xfId="26" applyFont="1" applyBorder="1" applyAlignment="1">
      <alignment wrapText="1"/>
    </xf>
    <xf numFmtId="0" fontId="23" fillId="4" borderId="17" xfId="0" applyFont="1" applyFill="1" applyBorder="1" applyAlignment="1">
      <alignment vertical="center" wrapText="1"/>
    </xf>
    <xf numFmtId="0" fontId="22" fillId="4" borderId="19" xfId="0" applyFont="1" applyFill="1" applyBorder="1" applyAlignment="1">
      <alignment vertical="center"/>
    </xf>
    <xf numFmtId="44" fontId="22" fillId="4" borderId="19" xfId="0" applyNumberFormat="1" applyFont="1" applyFill="1" applyBorder="1" applyAlignment="1">
      <alignment vertical="center" wrapText="1"/>
    </xf>
    <xf numFmtId="44" fontId="23" fillId="4" borderId="17" xfId="0" applyNumberFormat="1" applyFont="1" applyFill="1" applyBorder="1" applyAlignment="1">
      <alignment vertical="center"/>
    </xf>
    <xf numFmtId="44" fontId="23" fillId="4" borderId="19" xfId="0" applyNumberFormat="1" applyFont="1" applyFill="1" applyBorder="1" applyAlignment="1">
      <alignment vertical="center"/>
    </xf>
    <xf numFmtId="44" fontId="22" fillId="4" borderId="19" xfId="0" applyNumberFormat="1" applyFont="1" applyFill="1" applyBorder="1" applyAlignment="1">
      <alignment vertical="center"/>
    </xf>
    <xf numFmtId="44" fontId="23" fillId="4" borderId="20" xfId="0" applyNumberFormat="1" applyFont="1" applyFill="1" applyBorder="1" applyAlignment="1">
      <alignment vertical="center"/>
    </xf>
    <xf numFmtId="44" fontId="33" fillId="4" borderId="19" xfId="0" applyNumberFormat="1" applyFont="1" applyFill="1" applyBorder="1" applyAlignment="1">
      <alignment vertical="center"/>
    </xf>
    <xf numFmtId="0" fontId="23" fillId="3" borderId="13" xfId="0" applyFont="1" applyFill="1" applyBorder="1" applyAlignment="1">
      <alignment horizontal="left" vertical="center" wrapText="1"/>
    </xf>
    <xf numFmtId="0" fontId="23" fillId="12" borderId="13" xfId="0" applyFont="1" applyFill="1" applyBorder="1" applyAlignment="1">
      <alignment horizontal="left" vertical="center" wrapText="1"/>
    </xf>
    <xf numFmtId="44" fontId="35" fillId="4" borderId="19" xfId="0" applyNumberFormat="1" applyFont="1" applyFill="1" applyBorder="1" applyAlignment="1">
      <alignment vertical="center" wrapText="1"/>
    </xf>
    <xf numFmtId="44" fontId="22" fillId="4" borderId="19" xfId="0" applyNumberFormat="1" applyFont="1" applyFill="1" applyBorder="1" applyAlignment="1">
      <alignment horizontal="center" vertical="center"/>
    </xf>
    <xf numFmtId="44" fontId="23" fillId="4" borderId="13" xfId="0" applyNumberFormat="1" applyFont="1" applyFill="1" applyBorder="1" applyAlignment="1">
      <alignment vertical="center"/>
    </xf>
    <xf numFmtId="44" fontId="22" fillId="4" borderId="17" xfId="0" applyNumberFormat="1" applyFont="1" applyFill="1" applyBorder="1" applyAlignment="1">
      <alignment vertical="center"/>
    </xf>
    <xf numFmtId="44" fontId="33" fillId="4" borderId="20" xfId="0" applyNumberFormat="1" applyFont="1" applyFill="1" applyBorder="1" applyAlignment="1">
      <alignment vertical="center"/>
    </xf>
    <xf numFmtId="44" fontId="33" fillId="4" borderId="13" xfId="0" applyNumberFormat="1" applyFont="1" applyFill="1" applyBorder="1" applyAlignment="1">
      <alignment vertical="center"/>
    </xf>
    <xf numFmtId="0" fontId="22" fillId="0" borderId="13" xfId="0" applyFont="1" applyBorder="1" applyAlignment="1">
      <alignment horizontal="center" vertical="center" wrapText="1"/>
    </xf>
    <xf numFmtId="0" fontId="0" fillId="3" borderId="13" xfId="0" applyFill="1" applyBorder="1" applyAlignment="1">
      <alignment horizontal="left" vertical="center" wrapText="1"/>
    </xf>
    <xf numFmtId="0" fontId="0" fillId="15" borderId="32" xfId="0" applyFill="1" applyBorder="1" applyAlignment="1">
      <alignment horizontal="left" vertical="center" wrapText="1"/>
    </xf>
    <xf numFmtId="0" fontId="0" fillId="15" borderId="13" xfId="0" applyFill="1" applyBorder="1" applyAlignment="1">
      <alignment horizontal="left" vertical="center" wrapText="1"/>
    </xf>
    <xf numFmtId="0" fontId="0" fillId="15" borderId="32" xfId="0" applyFill="1" applyBorder="1" applyAlignment="1">
      <alignment horizontal="center" vertical="center" wrapText="1"/>
    </xf>
    <xf numFmtId="0" fontId="23" fillId="15" borderId="13" xfId="0" applyFont="1" applyFill="1" applyBorder="1" applyAlignment="1">
      <alignment horizontal="left" vertical="center" wrapText="1"/>
    </xf>
    <xf numFmtId="0" fontId="0" fillId="16" borderId="32" xfId="0" applyFill="1" applyBorder="1" applyAlignment="1">
      <alignment horizontal="left" vertical="center" wrapText="1"/>
    </xf>
    <xf numFmtId="14" fontId="0" fillId="15" borderId="32" xfId="0" applyNumberFormat="1" applyFill="1" applyBorder="1" applyAlignment="1">
      <alignment horizontal="left" vertical="center"/>
    </xf>
    <xf numFmtId="1" fontId="0" fillId="15" borderId="32" xfId="0" applyNumberFormat="1" applyFill="1" applyBorder="1" applyAlignment="1">
      <alignment horizontal="center" vertical="center"/>
    </xf>
    <xf numFmtId="1" fontId="0" fillId="15" borderId="32" xfId="5" applyNumberFormat="1" applyFont="1" applyFill="1" applyBorder="1" applyAlignment="1" applyProtection="1">
      <alignment horizontal="center" vertical="center"/>
    </xf>
    <xf numFmtId="44" fontId="0" fillId="0" borderId="32" xfId="1" applyFont="1" applyBorder="1" applyAlignment="1" applyProtection="1">
      <alignment horizontal="left" vertical="center"/>
    </xf>
    <xf numFmtId="44" fontId="0" fillId="15" borderId="32" xfId="1" applyFont="1" applyFill="1" applyBorder="1" applyAlignment="1" applyProtection="1">
      <alignment horizontal="center" vertical="center"/>
    </xf>
    <xf numFmtId="44" fontId="0" fillId="0" borderId="32" xfId="1" applyFont="1" applyBorder="1" applyAlignment="1" applyProtection="1">
      <alignment horizontal="center" vertical="center"/>
    </xf>
    <xf numFmtId="0" fontId="0" fillId="15" borderId="0" xfId="0" applyFill="1" applyAlignment="1">
      <alignment horizontal="left" vertical="center" wrapText="1"/>
    </xf>
    <xf numFmtId="0" fontId="0" fillId="15" borderId="32" xfId="0" applyFill="1" applyBorder="1" applyAlignment="1">
      <alignment horizontal="left" vertical="center"/>
    </xf>
    <xf numFmtId="44" fontId="0" fillId="15" borderId="32" xfId="1" applyFont="1" applyFill="1" applyBorder="1" applyAlignment="1" applyProtection="1">
      <alignment horizontal="left" vertical="center"/>
    </xf>
    <xf numFmtId="0" fontId="46" fillId="3" borderId="21" xfId="0" applyFont="1" applyFill="1" applyBorder="1" applyAlignment="1">
      <alignment horizontal="left" vertical="center" wrapText="1"/>
    </xf>
    <xf numFmtId="0" fontId="0" fillId="15" borderId="33" xfId="0" applyFill="1" applyBorder="1" applyAlignment="1">
      <alignment horizontal="left" vertical="center" wrapText="1"/>
    </xf>
    <xf numFmtId="0" fontId="9" fillId="0" borderId="32" xfId="44" applyBorder="1" applyAlignment="1">
      <alignment horizontal="left" vertical="center" wrapText="1"/>
    </xf>
    <xf numFmtId="0" fontId="9" fillId="0" borderId="32" xfId="44" applyBorder="1" applyAlignment="1">
      <alignment horizontal="center" vertical="center" wrapText="1"/>
    </xf>
    <xf numFmtId="0" fontId="45" fillId="0" borderId="32" xfId="44" applyFont="1" applyBorder="1" applyAlignment="1">
      <alignment horizontal="center" vertical="center"/>
    </xf>
    <xf numFmtId="0" fontId="46" fillId="3" borderId="21" xfId="44" applyFont="1" applyFill="1" applyBorder="1" applyAlignment="1">
      <alignment horizontal="left" vertical="center" wrapText="1"/>
    </xf>
    <xf numFmtId="0" fontId="9" fillId="15" borderId="35" xfId="44" applyFill="1" applyBorder="1" applyAlignment="1">
      <alignment horizontal="left" vertical="center" wrapText="1"/>
    </xf>
    <xf numFmtId="0" fontId="9" fillId="0" borderId="32" xfId="44" applyBorder="1" applyAlignment="1">
      <alignment horizontal="left" vertical="center"/>
    </xf>
    <xf numFmtId="0" fontId="9" fillId="16" borderId="32" xfId="44" applyFill="1" applyBorder="1" applyAlignment="1">
      <alignment horizontal="left" vertical="center" wrapText="1"/>
    </xf>
    <xf numFmtId="14" fontId="9" fillId="15" borderId="32" xfId="44" applyNumberFormat="1" applyFill="1" applyBorder="1" applyAlignment="1">
      <alignment horizontal="left" vertical="center"/>
    </xf>
    <xf numFmtId="9" fontId="9" fillId="15" borderId="32" xfId="44" applyNumberFormat="1" applyFill="1" applyBorder="1" applyAlignment="1">
      <alignment horizontal="center" vertical="center"/>
    </xf>
    <xf numFmtId="9" fontId="9" fillId="15" borderId="32" xfId="47" applyFont="1" applyFill="1" applyBorder="1" applyAlignment="1" applyProtection="1">
      <alignment horizontal="center" vertical="center"/>
    </xf>
    <xf numFmtId="0" fontId="5" fillId="16" borderId="32" xfId="44" applyFont="1" applyFill="1" applyBorder="1" applyAlignment="1">
      <alignment horizontal="center" vertical="center" wrapText="1"/>
    </xf>
    <xf numFmtId="0" fontId="0" fillId="0" borderId="13" xfId="0" applyBorder="1" applyAlignment="1">
      <alignment horizontal="left" vertical="center" wrapText="1"/>
    </xf>
    <xf numFmtId="9" fontId="0" fillId="15" borderId="32" xfId="0" applyNumberFormat="1" applyFill="1" applyBorder="1" applyAlignment="1">
      <alignment horizontal="center" vertical="center"/>
    </xf>
    <xf numFmtId="9" fontId="0" fillId="15" borderId="32" xfId="5" applyFont="1" applyFill="1" applyBorder="1" applyAlignment="1" applyProtection="1">
      <alignment horizontal="center" vertical="center"/>
    </xf>
    <xf numFmtId="0" fontId="9" fillId="0" borderId="32" xfId="45" applyBorder="1" applyAlignment="1">
      <alignment horizontal="left" vertical="center" wrapText="1"/>
    </xf>
    <xf numFmtId="0" fontId="9" fillId="0" borderId="32" xfId="45" applyBorder="1" applyAlignment="1">
      <alignment horizontal="center" vertical="center" wrapText="1"/>
    </xf>
    <xf numFmtId="0" fontId="9" fillId="15" borderId="32" xfId="0" applyFont="1" applyFill="1" applyBorder="1" applyAlignment="1">
      <alignment horizontal="left" vertical="center" wrapText="1"/>
    </xf>
    <xf numFmtId="0" fontId="9" fillId="15" borderId="35" xfId="45" applyFill="1" applyBorder="1" applyAlignment="1">
      <alignment horizontal="left" vertical="center" wrapText="1"/>
    </xf>
    <xf numFmtId="0" fontId="9" fillId="15" borderId="32" xfId="45" applyFill="1" applyBorder="1" applyAlignment="1">
      <alignment horizontal="left" vertical="center" wrapText="1"/>
    </xf>
    <xf numFmtId="0" fontId="9" fillId="0" borderId="32" xfId="45" applyBorder="1" applyAlignment="1">
      <alignment horizontal="left" vertical="center"/>
    </xf>
    <xf numFmtId="0" fontId="9" fillId="16" borderId="32" xfId="45" applyFill="1" applyBorder="1" applyAlignment="1">
      <alignment horizontal="left" vertical="center" wrapText="1"/>
    </xf>
    <xf numFmtId="14" fontId="9" fillId="15" borderId="32" xfId="45" applyNumberFormat="1" applyFill="1" applyBorder="1" applyAlignment="1">
      <alignment horizontal="left" vertical="center"/>
    </xf>
    <xf numFmtId="9" fontId="9" fillId="15" borderId="32" xfId="45" applyNumberFormat="1" applyFill="1" applyBorder="1" applyAlignment="1">
      <alignment horizontal="left" vertical="center"/>
    </xf>
    <xf numFmtId="9" fontId="9" fillId="15" borderId="32" xfId="47" applyFont="1" applyFill="1" applyBorder="1" applyAlignment="1" applyProtection="1">
      <alignment horizontal="left" vertical="center"/>
    </xf>
    <xf numFmtId="0" fontId="5" fillId="16" borderId="32" xfId="45" applyFont="1" applyFill="1" applyBorder="1" applyAlignment="1">
      <alignment horizontal="center" vertical="center" wrapText="1"/>
    </xf>
    <xf numFmtId="0" fontId="5" fillId="16" borderId="32" xfId="45" applyFont="1" applyFill="1" applyBorder="1" applyAlignment="1">
      <alignment horizontal="left" vertical="center" wrapText="1"/>
    </xf>
    <xf numFmtId="0" fontId="23" fillId="3" borderId="24" xfId="0" applyFont="1" applyFill="1" applyBorder="1" applyAlignment="1">
      <alignment horizontal="center" vertical="center" wrapText="1"/>
    </xf>
    <xf numFmtId="9" fontId="23" fillId="0" borderId="13" xfId="0" applyNumberFormat="1" applyFont="1" applyBorder="1" applyAlignment="1">
      <alignment horizontal="center" vertical="center"/>
    </xf>
    <xf numFmtId="0" fontId="23" fillId="3" borderId="14" xfId="0" applyFont="1" applyFill="1" applyBorder="1" applyAlignment="1">
      <alignment horizontal="left" vertical="center" wrapText="1"/>
    </xf>
    <xf numFmtId="0" fontId="23" fillId="3" borderId="25" xfId="0" applyFont="1" applyFill="1" applyBorder="1" applyAlignment="1">
      <alignment horizontal="left" vertical="center" wrapText="1"/>
    </xf>
    <xf numFmtId="0" fontId="23" fillId="0" borderId="18" xfId="0" applyFont="1" applyBorder="1" applyAlignment="1">
      <alignment horizontal="center" vertical="center" wrapText="1"/>
    </xf>
    <xf numFmtId="0" fontId="23" fillId="3" borderId="16" xfId="0" applyFont="1" applyFill="1" applyBorder="1" applyAlignment="1">
      <alignment horizontal="left" vertical="center" wrapText="1"/>
    </xf>
    <xf numFmtId="0" fontId="23" fillId="3" borderId="23" xfId="0" applyFont="1" applyFill="1" applyBorder="1" applyAlignment="1">
      <alignment horizontal="left" vertical="center" wrapText="1"/>
    </xf>
    <xf numFmtId="0" fontId="23" fillId="3" borderId="13" xfId="0" applyFont="1" applyFill="1" applyBorder="1" applyAlignment="1">
      <alignment wrapText="1"/>
    </xf>
    <xf numFmtId="0" fontId="23" fillId="0" borderId="13" xfId="0" applyFont="1" applyBorder="1" applyAlignment="1">
      <alignment vertical="center"/>
    </xf>
    <xf numFmtId="1" fontId="23" fillId="3" borderId="13" xfId="0" applyNumberFormat="1" applyFont="1" applyFill="1" applyBorder="1" applyAlignment="1">
      <alignment vertical="center"/>
    </xf>
    <xf numFmtId="0" fontId="23" fillId="3" borderId="13" xfId="0" applyFont="1" applyFill="1" applyBorder="1" applyAlignment="1">
      <alignment horizontal="center" vertical="center"/>
    </xf>
    <xf numFmtId="0" fontId="23" fillId="3" borderId="13" xfId="0" applyFont="1" applyFill="1" applyBorder="1" applyAlignment="1">
      <alignment horizontal="center" vertical="center" wrapText="1"/>
    </xf>
    <xf numFmtId="0" fontId="22" fillId="4" borderId="19" xfId="0" applyFont="1" applyFill="1" applyBorder="1" applyAlignment="1">
      <alignment vertical="center" wrapText="1"/>
    </xf>
    <xf numFmtId="0" fontId="33" fillId="4" borderId="26" xfId="0" applyFont="1" applyFill="1" applyBorder="1" applyAlignment="1">
      <alignment vertical="center" wrapText="1"/>
    </xf>
    <xf numFmtId="0" fontId="23" fillId="0" borderId="7" xfId="0" applyFont="1" applyBorder="1" applyAlignment="1">
      <alignment horizontal="left" vertical="center" wrapText="1"/>
    </xf>
    <xf numFmtId="0" fontId="36" fillId="0" borderId="13" xfId="0" applyFont="1" applyBorder="1" applyAlignment="1">
      <alignment vertical="center" wrapText="1"/>
    </xf>
    <xf numFmtId="0" fontId="22" fillId="0" borderId="7" xfId="0" applyFont="1" applyBorder="1" applyAlignment="1">
      <alignment horizontal="center" vertical="center"/>
    </xf>
    <xf numFmtId="0" fontId="23" fillId="0" borderId="8" xfId="0" applyFont="1" applyBorder="1" applyAlignment="1">
      <alignment horizontal="left" vertical="center" wrapText="1"/>
    </xf>
    <xf numFmtId="0" fontId="36" fillId="0" borderId="13" xfId="0" applyFont="1" applyBorder="1" applyAlignment="1">
      <alignment vertical="center"/>
    </xf>
    <xf numFmtId="0" fontId="22" fillId="4" borderId="5" xfId="0" applyFont="1" applyFill="1" applyBorder="1" applyAlignment="1">
      <alignment vertical="center" wrapText="1"/>
    </xf>
    <xf numFmtId="44" fontId="57" fillId="17" borderId="8" xfId="0" applyNumberFormat="1" applyFont="1" applyFill="1" applyBorder="1" applyAlignment="1">
      <alignment horizontal="center" vertical="center"/>
    </xf>
    <xf numFmtId="0" fontId="23" fillId="3" borderId="21" xfId="0" applyFont="1" applyFill="1" applyBorder="1" applyAlignment="1">
      <alignment vertical="center" wrapText="1"/>
    </xf>
    <xf numFmtId="0" fontId="22" fillId="0" borderId="21" xfId="0" applyFont="1" applyBorder="1" applyAlignment="1">
      <alignment vertical="center" wrapText="1"/>
    </xf>
    <xf numFmtId="165" fontId="23" fillId="0" borderId="13" xfId="0" applyNumberFormat="1" applyFont="1" applyBorder="1" applyAlignment="1">
      <alignment horizontal="center" vertical="center"/>
    </xf>
    <xf numFmtId="10" fontId="0" fillId="0" borderId="32" xfId="0" applyNumberFormat="1" applyBorder="1" applyAlignment="1">
      <alignment horizontal="center" vertical="center"/>
    </xf>
    <xf numFmtId="9" fontId="0" fillId="0" borderId="32" xfId="0" applyNumberFormat="1" applyBorder="1" applyAlignment="1">
      <alignment horizontal="center" vertical="center"/>
    </xf>
    <xf numFmtId="0" fontId="23" fillId="3" borderId="13" xfId="0" applyFont="1" applyFill="1" applyBorder="1" applyAlignment="1">
      <alignment vertical="center" wrapText="1"/>
    </xf>
    <xf numFmtId="0" fontId="23" fillId="3" borderId="13" xfId="0" applyFont="1" applyFill="1" applyBorder="1" applyAlignment="1">
      <alignment vertical="center"/>
    </xf>
    <xf numFmtId="0" fontId="22" fillId="3" borderId="13" xfId="0" applyFont="1" applyFill="1" applyBorder="1" applyAlignment="1">
      <alignment horizontal="left" vertical="center" wrapText="1"/>
    </xf>
    <xf numFmtId="0" fontId="22" fillId="3" borderId="13" xfId="0" applyFont="1" applyFill="1" applyBorder="1" applyAlignment="1">
      <alignment horizontal="center" vertical="center"/>
    </xf>
    <xf numFmtId="0" fontId="23" fillId="3" borderId="13" xfId="0" applyFont="1" applyFill="1" applyBorder="1" applyAlignment="1">
      <alignment horizontal="left" vertical="center"/>
    </xf>
    <xf numFmtId="9" fontId="23" fillId="3" borderId="13" xfId="0" applyNumberFormat="1" applyFont="1" applyFill="1" applyBorder="1" applyAlignment="1">
      <alignment horizontal="center" vertical="center"/>
    </xf>
    <xf numFmtId="14" fontId="23" fillId="3" borderId="13" xfId="0" applyNumberFormat="1" applyFont="1" applyFill="1" applyBorder="1" applyAlignment="1">
      <alignment horizontal="center" vertical="center"/>
    </xf>
    <xf numFmtId="0" fontId="23" fillId="3" borderId="13" xfId="0" applyFont="1" applyFill="1" applyBorder="1"/>
    <xf numFmtId="44" fontId="23" fillId="3" borderId="13" xfId="0" applyNumberFormat="1" applyFont="1" applyFill="1" applyBorder="1" applyAlignment="1">
      <alignment horizontal="center" vertical="center"/>
    </xf>
    <xf numFmtId="164" fontId="23" fillId="0" borderId="13" xfId="0" applyNumberFormat="1" applyFont="1" applyBorder="1" applyAlignment="1">
      <alignment horizontal="center" vertical="center"/>
    </xf>
    <xf numFmtId="14" fontId="23" fillId="0" borderId="13" xfId="0" applyNumberFormat="1" applyFont="1" applyBorder="1" applyAlignment="1">
      <alignment horizontal="center" vertical="center"/>
    </xf>
    <xf numFmtId="44" fontId="23" fillId="4" borderId="19" xfId="0" applyNumberFormat="1" applyFont="1" applyFill="1" applyBorder="1" applyAlignment="1">
      <alignment vertical="center" wrapText="1"/>
    </xf>
    <xf numFmtId="0" fontId="23" fillId="12" borderId="13" xfId="0" applyFont="1" applyFill="1" applyBorder="1" applyAlignment="1">
      <alignment horizontal="left" vertical="center"/>
    </xf>
    <xf numFmtId="44" fontId="38" fillId="4" borderId="19" xfId="0" applyNumberFormat="1" applyFont="1" applyFill="1" applyBorder="1" applyAlignment="1">
      <alignment vertical="center" wrapText="1"/>
    </xf>
    <xf numFmtId="0" fontId="38" fillId="0" borderId="13" xfId="0" applyFont="1" applyBorder="1" applyAlignment="1">
      <alignment horizontal="left" vertical="center" wrapText="1"/>
    </xf>
    <xf numFmtId="44" fontId="23" fillId="0" borderId="13" xfId="1" applyFont="1" applyBorder="1" applyAlignment="1" applyProtection="1">
      <alignment horizontal="center" vertical="center"/>
    </xf>
    <xf numFmtId="0" fontId="38" fillId="15" borderId="13" xfId="0" applyFont="1" applyFill="1" applyBorder="1" applyAlignment="1">
      <alignment horizontal="left" vertical="center" wrapText="1"/>
    </xf>
    <xf numFmtId="44" fontId="23" fillId="15" borderId="13" xfId="0" applyNumberFormat="1" applyFont="1" applyFill="1" applyBorder="1" applyAlignment="1">
      <alignment horizontal="left" vertical="center"/>
    </xf>
    <xf numFmtId="0" fontId="22" fillId="0" borderId="17" xfId="0" applyFont="1" applyBorder="1" applyAlignment="1">
      <alignment horizontal="center" vertical="center"/>
    </xf>
    <xf numFmtId="0" fontId="23" fillId="0" borderId="32" xfId="0" applyFont="1" applyBorder="1" applyAlignment="1">
      <alignment vertical="center" wrapText="1"/>
    </xf>
    <xf numFmtId="0" fontId="23" fillId="0" borderId="30" xfId="0" applyFont="1" applyBorder="1" applyAlignment="1">
      <alignment horizontal="left" vertical="center" wrapText="1"/>
    </xf>
    <xf numFmtId="0" fontId="23" fillId="14" borderId="13" xfId="0" applyFont="1" applyFill="1" applyBorder="1" applyAlignment="1">
      <alignment horizontal="left" vertical="center" wrapText="1"/>
    </xf>
    <xf numFmtId="0" fontId="9" fillId="0" borderId="32" xfId="0" applyFont="1" applyBorder="1" applyAlignment="1">
      <alignment horizontal="left" vertical="center" wrapText="1"/>
    </xf>
    <xf numFmtId="0" fontId="0" fillId="0" borderId="32" xfId="0" applyBorder="1" applyAlignment="1">
      <alignment vertical="center" wrapText="1"/>
    </xf>
    <xf numFmtId="0" fontId="0" fillId="15" borderId="32" xfId="0" applyFill="1" applyBorder="1" applyAlignment="1">
      <alignment vertical="center" wrapText="1"/>
    </xf>
    <xf numFmtId="0" fontId="0" fillId="0" borderId="32" xfId="0" applyBorder="1" applyAlignment="1">
      <alignment horizontal="left" vertical="center" wrapText="1"/>
    </xf>
    <xf numFmtId="0" fontId="23" fillId="15" borderId="13" xfId="0" applyFont="1" applyFill="1" applyBorder="1" applyAlignment="1">
      <alignment horizontal="left" vertical="center"/>
    </xf>
    <xf numFmtId="0" fontId="37" fillId="4" borderId="17" xfId="0" applyFont="1" applyFill="1" applyBorder="1" applyAlignment="1">
      <alignment vertical="center" wrapText="1"/>
    </xf>
    <xf numFmtId="0" fontId="37" fillId="4" borderId="19" xfId="0" applyFont="1" applyFill="1" applyBorder="1" applyAlignment="1">
      <alignment vertical="center" wrapText="1"/>
    </xf>
    <xf numFmtId="0" fontId="22" fillId="4" borderId="13" xfId="0" applyFont="1" applyFill="1" applyBorder="1" applyAlignment="1">
      <alignment vertical="center"/>
    </xf>
    <xf numFmtId="44" fontId="22" fillId="4" borderId="13" xfId="0" applyNumberFormat="1" applyFont="1" applyFill="1" applyBorder="1" applyAlignment="1">
      <alignment horizontal="center" vertical="center" wrapText="1"/>
    </xf>
    <xf numFmtId="0" fontId="23" fillId="0" borderId="13" xfId="0" applyFont="1" applyBorder="1"/>
    <xf numFmtId="0" fontId="23" fillId="0" borderId="0" xfId="0" applyFont="1"/>
    <xf numFmtId="0" fontId="23" fillId="4" borderId="26" xfId="0" applyFont="1" applyFill="1" applyBorder="1" applyAlignment="1">
      <alignment vertical="center" wrapText="1"/>
    </xf>
    <xf numFmtId="14" fontId="17" fillId="0" borderId="13" xfId="0" applyNumberFormat="1" applyFont="1" applyBorder="1" applyAlignment="1">
      <alignment horizontal="center" vertical="center" wrapText="1"/>
    </xf>
    <xf numFmtId="14" fontId="23" fillId="0" borderId="13" xfId="0" applyNumberFormat="1" applyFont="1" applyBorder="1" applyAlignment="1">
      <alignment horizontal="left" vertical="center" wrapText="1"/>
    </xf>
    <xf numFmtId="1" fontId="23" fillId="0" borderId="13" xfId="5" applyNumberFormat="1" applyFont="1" applyBorder="1" applyAlignment="1" applyProtection="1">
      <alignment horizontal="center" vertical="center" wrapText="1"/>
    </xf>
    <xf numFmtId="0" fontId="23" fillId="4" borderId="4" xfId="0" applyFont="1" applyFill="1" applyBorder="1" applyAlignment="1">
      <alignment vertical="center" wrapText="1"/>
    </xf>
    <xf numFmtId="0" fontId="23" fillId="4" borderId="5" xfId="0" applyFont="1" applyFill="1" applyBorder="1" applyAlignment="1">
      <alignment vertical="center" wrapText="1"/>
    </xf>
    <xf numFmtId="0" fontId="22" fillId="4" borderId="2" xfId="0" applyFont="1" applyFill="1" applyBorder="1" applyAlignment="1">
      <alignment vertical="center"/>
    </xf>
    <xf numFmtId="44" fontId="23" fillId="4" borderId="30" xfId="0" applyNumberFormat="1" applyFont="1" applyFill="1" applyBorder="1" applyAlignment="1">
      <alignment vertical="center" wrapText="1"/>
    </xf>
    <xf numFmtId="44" fontId="23" fillId="4" borderId="5" xfId="0" applyNumberFormat="1" applyFont="1" applyFill="1" applyBorder="1" applyAlignment="1">
      <alignment vertical="center" wrapText="1"/>
    </xf>
    <xf numFmtId="44" fontId="22" fillId="4" borderId="5" xfId="0" applyNumberFormat="1" applyFont="1" applyFill="1" applyBorder="1" applyAlignment="1">
      <alignment vertical="center" wrapText="1"/>
    </xf>
    <xf numFmtId="0" fontId="23" fillId="4" borderId="6" xfId="0" applyFont="1" applyFill="1" applyBorder="1" applyAlignment="1">
      <alignmen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xf>
    <xf numFmtId="0" fontId="23" fillId="0" borderId="23" xfId="0" applyFont="1" applyBorder="1" applyAlignment="1">
      <alignment horizontal="left" vertical="center"/>
    </xf>
    <xf numFmtId="0" fontId="23" fillId="0" borderId="27" xfId="0" applyFont="1" applyBorder="1" applyAlignment="1">
      <alignment horizontal="left" vertical="center" wrapText="1"/>
    </xf>
    <xf numFmtId="14" fontId="23" fillId="0" borderId="23" xfId="0" applyNumberFormat="1" applyFont="1" applyBorder="1" applyAlignment="1">
      <alignment horizontal="left" vertical="center"/>
    </xf>
    <xf numFmtId="9" fontId="23" fillId="0" borderId="23" xfId="0" applyNumberFormat="1" applyFont="1" applyBorder="1" applyAlignment="1">
      <alignment horizontal="center" vertical="center"/>
    </xf>
    <xf numFmtId="44" fontId="15" fillId="0" borderId="23" xfId="36" applyNumberFormat="1" applyBorder="1" applyAlignment="1">
      <alignment horizontal="left" vertical="center" wrapText="1"/>
    </xf>
    <xf numFmtId="44" fontId="15" fillId="0" borderId="31" xfId="36" applyNumberFormat="1" applyBorder="1" applyAlignment="1">
      <alignment horizontal="left" vertical="center" wrapText="1"/>
    </xf>
    <xf numFmtId="44" fontId="23" fillId="0" borderId="32" xfId="0" applyNumberFormat="1" applyFont="1" applyBorder="1" applyAlignment="1">
      <alignment horizontal="left" vertical="center"/>
    </xf>
    <xf numFmtId="44" fontId="15" fillId="0" borderId="29" xfId="36" applyNumberFormat="1" applyBorder="1" applyAlignment="1">
      <alignment horizontal="center" vertical="center" wrapText="1"/>
    </xf>
    <xf numFmtId="44" fontId="15" fillId="0" borderId="23" xfId="36" applyNumberFormat="1" applyBorder="1" applyAlignment="1">
      <alignment horizontal="center" vertical="center" wrapText="1"/>
    </xf>
    <xf numFmtId="0" fontId="23" fillId="12" borderId="16" xfId="0" applyFont="1" applyFill="1" applyBorder="1" applyAlignment="1">
      <alignment horizontal="center" vertical="center"/>
    </xf>
    <xf numFmtId="0" fontId="23" fillId="0" borderId="20" xfId="0" applyFont="1" applyBorder="1" applyAlignment="1">
      <alignment horizontal="left" vertical="center" wrapText="1"/>
    </xf>
    <xf numFmtId="44" fontId="10" fillId="0" borderId="13" xfId="36" applyNumberFormat="1" applyFont="1" applyBorder="1" applyAlignment="1">
      <alignment horizontal="left" vertical="center" wrapText="1"/>
    </xf>
    <xf numFmtId="44" fontId="10" fillId="0" borderId="23" xfId="36" applyNumberFormat="1" applyFont="1" applyBorder="1" applyAlignment="1">
      <alignment horizontal="left" vertical="center" wrapText="1"/>
    </xf>
    <xf numFmtId="44" fontId="10" fillId="0" borderId="23" xfId="36" applyNumberFormat="1" applyFont="1" applyBorder="1" applyAlignment="1">
      <alignment horizontal="center" vertical="center" wrapText="1"/>
    </xf>
    <xf numFmtId="0" fontId="23" fillId="12" borderId="23" xfId="0" applyFont="1" applyFill="1" applyBorder="1" applyAlignment="1">
      <alignment horizontal="center" vertical="center"/>
    </xf>
    <xf numFmtId="44" fontId="15" fillId="0" borderId="13" xfId="36" applyNumberFormat="1" applyBorder="1" applyAlignment="1">
      <alignment horizontal="left" vertical="center" wrapText="1"/>
    </xf>
    <xf numFmtId="44" fontId="15" fillId="0" borderId="13" xfId="36" applyNumberFormat="1" applyBorder="1" applyAlignment="1">
      <alignment horizontal="center" vertical="center" wrapText="1"/>
    </xf>
    <xf numFmtId="0" fontId="23" fillId="0" borderId="17" xfId="0" applyFont="1" applyBorder="1" applyAlignment="1">
      <alignment horizontal="left" vertical="center" wrapText="1"/>
    </xf>
    <xf numFmtId="0" fontId="23" fillId="3" borderId="21" xfId="0" applyFont="1" applyFill="1" applyBorder="1" applyAlignment="1">
      <alignment horizontal="left" vertical="center" wrapText="1"/>
    </xf>
    <xf numFmtId="0" fontId="36" fillId="13" borderId="13" xfId="0" applyFont="1" applyFill="1" applyBorder="1" applyAlignment="1">
      <alignment vertical="center" wrapText="1"/>
    </xf>
    <xf numFmtId="0" fontId="23" fillId="12" borderId="16" xfId="0" applyFont="1" applyFill="1" applyBorder="1" applyAlignment="1">
      <alignment horizontal="center" vertical="center" wrapText="1"/>
    </xf>
    <xf numFmtId="9" fontId="23" fillId="0" borderId="13" xfId="5" applyFont="1" applyBorder="1" applyAlignment="1" applyProtection="1">
      <alignment horizontal="left" vertical="center" wrapText="1"/>
    </xf>
    <xf numFmtId="44" fontId="23" fillId="0" borderId="13" xfId="0" applyNumberFormat="1" applyFont="1" applyBorder="1" applyAlignment="1">
      <alignment horizontal="left" vertical="center" wrapText="1"/>
    </xf>
    <xf numFmtId="0" fontId="11" fillId="0" borderId="17" xfId="0" applyFont="1" applyBorder="1" applyAlignment="1">
      <alignment horizontal="left" vertical="center" wrapText="1"/>
    </xf>
    <xf numFmtId="0" fontId="23" fillId="12" borderId="25" xfId="0" applyFont="1" applyFill="1" applyBorder="1" applyAlignment="1">
      <alignment horizontal="center" vertical="center"/>
    </xf>
    <xf numFmtId="14" fontId="11" fillId="0" borderId="13" xfId="43" applyNumberFormat="1" applyFont="1" applyBorder="1" applyAlignment="1">
      <alignment horizontal="center" vertical="center" wrapText="1"/>
    </xf>
    <xf numFmtId="9" fontId="11" fillId="0" borderId="13" xfId="29" applyFont="1" applyBorder="1" applyAlignment="1" applyProtection="1">
      <alignment horizontal="center" vertical="center" wrapText="1"/>
    </xf>
    <xf numFmtId="9" fontId="11" fillId="0" borderId="23" xfId="29" applyFont="1" applyFill="1" applyBorder="1" applyAlignment="1" applyProtection="1">
      <alignment horizontal="center" vertical="center" wrapText="1"/>
    </xf>
    <xf numFmtId="44" fontId="15" fillId="0" borderId="31" xfId="36" applyNumberFormat="1" applyBorder="1" applyAlignment="1">
      <alignment horizontal="center" vertical="center" wrapText="1"/>
    </xf>
    <xf numFmtId="0" fontId="23" fillId="12" borderId="32" xfId="0" applyFont="1" applyFill="1" applyBorder="1" applyAlignment="1">
      <alignment horizontal="center" vertical="center"/>
    </xf>
    <xf numFmtId="0" fontId="23" fillId="12" borderId="29" xfId="0" applyFont="1" applyFill="1" applyBorder="1" applyAlignment="1">
      <alignment horizontal="center" vertical="center"/>
    </xf>
    <xf numFmtId="9" fontId="23" fillId="3" borderId="13" xfId="5" applyFont="1" applyFill="1" applyBorder="1" applyAlignment="1" applyProtection="1">
      <alignment vertical="center"/>
    </xf>
    <xf numFmtId="0" fontId="23" fillId="12" borderId="21" xfId="0" applyFont="1" applyFill="1" applyBorder="1" applyAlignment="1">
      <alignment horizontal="center" vertical="center"/>
    </xf>
    <xf numFmtId="0" fontId="11" fillId="0" borderId="13" xfId="43" applyFont="1" applyBorder="1" applyAlignment="1">
      <alignment horizontal="left" vertical="center" wrapText="1"/>
    </xf>
    <xf numFmtId="0" fontId="45" fillId="0" borderId="13" xfId="43" applyFont="1" applyBorder="1" applyAlignment="1">
      <alignment horizontal="left" vertical="center" wrapText="1"/>
    </xf>
    <xf numFmtId="168" fontId="45" fillId="0" borderId="13" xfId="43" applyNumberFormat="1" applyFont="1" applyBorder="1" applyAlignment="1">
      <alignment horizontal="center" vertical="center" wrapText="1"/>
    </xf>
    <xf numFmtId="0" fontId="11" fillId="3" borderId="13" xfId="43" applyFont="1" applyFill="1" applyBorder="1" applyAlignment="1">
      <alignment horizontal="left" vertical="center" wrapText="1"/>
    </xf>
    <xf numFmtId="0" fontId="11" fillId="0" borderId="13" xfId="43" applyFont="1" applyBorder="1" applyAlignment="1">
      <alignment horizontal="center" vertical="center" wrapText="1"/>
    </xf>
    <xf numFmtId="0" fontId="46" fillId="18" borderId="13" xfId="43" applyFont="1" applyFill="1" applyBorder="1" applyAlignment="1">
      <alignment horizontal="center" vertical="center" wrapText="1"/>
    </xf>
    <xf numFmtId="44" fontId="11" fillId="0" borderId="13" xfId="43" applyNumberFormat="1" applyFont="1" applyBorder="1" applyAlignment="1">
      <alignment horizontal="left" vertical="center" wrapText="1"/>
    </xf>
    <xf numFmtId="44" fontId="11" fillId="0" borderId="23" xfId="43" applyNumberFormat="1" applyFont="1" applyBorder="1" applyAlignment="1">
      <alignment horizontal="center" vertical="center" wrapText="1"/>
    </xf>
    <xf numFmtId="0" fontId="11" fillId="19" borderId="13" xfId="43" applyFont="1" applyFill="1" applyBorder="1" applyAlignment="1">
      <alignment horizontal="center" vertical="center" wrapText="1"/>
    </xf>
    <xf numFmtId="0" fontId="23" fillId="0" borderId="22" xfId="0" applyFont="1" applyBorder="1" applyAlignment="1">
      <alignment horizontal="left" vertical="center" wrapText="1"/>
    </xf>
    <xf numFmtId="0" fontId="36" fillId="13" borderId="21" xfId="0" applyFont="1" applyFill="1" applyBorder="1" applyAlignment="1">
      <alignment vertical="center" wrapText="1"/>
    </xf>
    <xf numFmtId="0" fontId="23" fillId="0" borderId="11" xfId="0" applyFont="1" applyBorder="1" applyAlignment="1">
      <alignment horizontal="left" vertical="center" wrapText="1"/>
    </xf>
    <xf numFmtId="0" fontId="23" fillId="0" borderId="21" xfId="0" applyFont="1" applyBorder="1" applyAlignment="1">
      <alignment horizontal="left" vertical="center"/>
    </xf>
    <xf numFmtId="0" fontId="23" fillId="12" borderId="21" xfId="0" applyFont="1" applyFill="1" applyBorder="1" applyAlignment="1">
      <alignment horizontal="left" vertical="center" wrapText="1"/>
    </xf>
    <xf numFmtId="14" fontId="23" fillId="0" borderId="21" xfId="0" applyNumberFormat="1" applyFont="1" applyBorder="1" applyAlignment="1">
      <alignment horizontal="left" vertical="center"/>
    </xf>
    <xf numFmtId="1" fontId="23" fillId="0" borderId="21" xfId="0" applyNumberFormat="1" applyFont="1" applyBorder="1" applyAlignment="1">
      <alignment horizontal="center" vertical="center"/>
    </xf>
    <xf numFmtId="0" fontId="22" fillId="0" borderId="21" xfId="0" applyFont="1" applyBorder="1" applyAlignment="1">
      <alignment horizontal="center" vertical="center" wrapText="1"/>
    </xf>
    <xf numFmtId="9" fontId="23" fillId="0" borderId="21" xfId="5" applyFont="1" applyBorder="1" applyAlignment="1" applyProtection="1">
      <alignment horizontal="center" vertical="center" wrapText="1"/>
    </xf>
    <xf numFmtId="0" fontId="23" fillId="0" borderId="32" xfId="0" applyFont="1" applyBorder="1" applyAlignment="1">
      <alignment horizontal="left" vertical="center" wrapText="1"/>
    </xf>
    <xf numFmtId="0" fontId="22" fillId="0" borderId="32" xfId="0" applyFont="1" applyBorder="1" applyAlignment="1">
      <alignment horizontal="left" vertical="center" wrapText="1"/>
    </xf>
    <xf numFmtId="0" fontId="22" fillId="0" borderId="32" xfId="0" applyFont="1" applyBorder="1" applyAlignment="1">
      <alignment horizontal="center" vertical="center" wrapText="1"/>
    </xf>
    <xf numFmtId="9" fontId="23" fillId="0" borderId="32" xfId="5" applyFont="1" applyBorder="1" applyAlignment="1" applyProtection="1">
      <alignment horizontal="center" vertical="center" wrapText="1"/>
    </xf>
    <xf numFmtId="0" fontId="23" fillId="15" borderId="7" xfId="0" applyFont="1" applyFill="1" applyBorder="1" applyAlignment="1">
      <alignment horizontal="left" vertical="center" wrapText="1"/>
    </xf>
    <xf numFmtId="44" fontId="15" fillId="0" borderId="21" xfId="36" applyNumberFormat="1" applyBorder="1" applyAlignment="1">
      <alignment horizontal="left" vertical="center" wrapText="1"/>
    </xf>
    <xf numFmtId="0" fontId="23" fillId="4" borderId="1" xfId="0" applyFont="1" applyFill="1" applyBorder="1" applyAlignment="1">
      <alignment vertical="center" wrapText="1"/>
    </xf>
    <xf numFmtId="0" fontId="23" fillId="4" borderId="2" xfId="0" applyFont="1" applyFill="1" applyBorder="1" applyAlignment="1">
      <alignment vertical="center" wrapText="1"/>
    </xf>
    <xf numFmtId="44" fontId="22" fillId="4" borderId="2" xfId="0" applyNumberFormat="1" applyFont="1" applyFill="1" applyBorder="1" applyAlignment="1">
      <alignment vertical="center" wrapText="1"/>
    </xf>
    <xf numFmtId="0" fontId="34" fillId="13" borderId="13" xfId="0" applyFont="1" applyFill="1" applyBorder="1" applyAlignment="1">
      <alignment vertical="center" wrapText="1"/>
    </xf>
    <xf numFmtId="0" fontId="22" fillId="0" borderId="9" xfId="0" applyFont="1" applyBorder="1" applyAlignment="1">
      <alignment horizontal="center" vertical="center"/>
    </xf>
    <xf numFmtId="0" fontId="34" fillId="0" borderId="13" xfId="0" applyFont="1" applyBorder="1" applyAlignment="1">
      <alignment vertical="center" wrapText="1"/>
    </xf>
    <xf numFmtId="0" fontId="22" fillId="0" borderId="20" xfId="0" applyFont="1" applyBorder="1" applyAlignment="1">
      <alignment horizontal="center" vertical="center"/>
    </xf>
    <xf numFmtId="0" fontId="22" fillId="4" borderId="28" xfId="0" applyFont="1" applyFill="1" applyBorder="1" applyAlignment="1">
      <alignment vertical="center"/>
    </xf>
    <xf numFmtId="0" fontId="23" fillId="0" borderId="13" xfId="0" applyFont="1" applyBorder="1" applyAlignment="1">
      <alignment horizontal="left" vertical="top" wrapText="1"/>
    </xf>
    <xf numFmtId="0" fontId="12" fillId="0" borderId="13" xfId="41" applyBorder="1" applyAlignment="1">
      <alignment horizontal="left" vertical="center" wrapText="1"/>
    </xf>
    <xf numFmtId="0" fontId="45" fillId="0" borderId="13" xfId="41" applyFont="1" applyBorder="1" applyAlignment="1">
      <alignment horizontal="center" vertical="center" wrapText="1"/>
    </xf>
    <xf numFmtId="0" fontId="45" fillId="0" borderId="17" xfId="41" applyFont="1" applyBorder="1" applyAlignment="1">
      <alignment horizontal="center" vertical="center" wrapText="1"/>
    </xf>
    <xf numFmtId="0" fontId="12" fillId="0" borderId="13" xfId="41" applyBorder="1" applyAlignment="1">
      <alignment vertical="center" wrapText="1"/>
    </xf>
    <xf numFmtId="0" fontId="12" fillId="0" borderId="20" xfId="41" applyBorder="1" applyAlignment="1">
      <alignment horizontal="left" vertical="center" wrapText="1"/>
    </xf>
    <xf numFmtId="0" fontId="12" fillId="0" borderId="13" xfId="41" applyBorder="1" applyAlignment="1">
      <alignment horizontal="center" vertical="center" wrapText="1"/>
    </xf>
    <xf numFmtId="0" fontId="12" fillId="18" borderId="13" xfId="41" applyFill="1" applyBorder="1" applyAlignment="1">
      <alignment horizontal="center" vertical="center" wrapText="1"/>
    </xf>
    <xf numFmtId="0" fontId="12" fillId="18" borderId="21" xfId="41" applyFill="1" applyBorder="1" applyAlignment="1">
      <alignment horizontal="center" vertical="center" wrapText="1"/>
    </xf>
    <xf numFmtId="14" fontId="12" fillId="0" borderId="13" xfId="41" applyNumberFormat="1" applyBorder="1" applyAlignment="1">
      <alignment horizontal="center" vertical="center" wrapText="1"/>
    </xf>
    <xf numFmtId="10" fontId="12" fillId="0" borderId="13" xfId="42" applyNumberFormat="1" applyFont="1" applyFill="1" applyBorder="1" applyAlignment="1" applyProtection="1">
      <alignment horizontal="center" vertical="center" wrapText="1"/>
    </xf>
    <xf numFmtId="44" fontId="12" fillId="0" borderId="13" xfId="41" applyNumberFormat="1" applyBorder="1" applyAlignment="1">
      <alignment horizontal="left" vertical="center" wrapText="1"/>
    </xf>
    <xf numFmtId="44" fontId="12" fillId="0" borderId="13" xfId="41" applyNumberFormat="1" applyBorder="1" applyAlignment="1">
      <alignment horizontal="center" vertical="center" wrapText="1"/>
    </xf>
    <xf numFmtId="44" fontId="12" fillId="0" borderId="23" xfId="41" applyNumberFormat="1" applyBorder="1" applyAlignment="1">
      <alignment horizontal="center" vertical="center" wrapText="1"/>
    </xf>
    <xf numFmtId="0" fontId="10" fillId="18" borderId="13" xfId="41" applyFont="1" applyFill="1" applyBorder="1" applyAlignment="1">
      <alignment horizontal="center" vertical="center" wrapText="1"/>
    </xf>
    <xf numFmtId="0" fontId="5" fillId="18" borderId="13" xfId="41" applyFont="1" applyFill="1" applyBorder="1" applyAlignment="1">
      <alignment horizontal="center" vertical="center" wrapText="1"/>
    </xf>
    <xf numFmtId="0" fontId="45" fillId="0" borderId="13" xfId="41" applyFont="1" applyBorder="1" applyAlignment="1">
      <alignment horizontal="left" vertical="center" wrapText="1"/>
    </xf>
    <xf numFmtId="0" fontId="12" fillId="18" borderId="17" xfId="41" applyFill="1" applyBorder="1" applyAlignment="1">
      <alignment horizontal="center" vertical="center" wrapText="1"/>
    </xf>
    <xf numFmtId="0" fontId="46" fillId="18" borderId="13" xfId="41" applyFont="1" applyFill="1" applyBorder="1" applyAlignment="1">
      <alignment horizontal="center" vertical="center" wrapText="1"/>
    </xf>
    <xf numFmtId="0" fontId="12" fillId="0" borderId="20" xfId="41" applyBorder="1" applyAlignment="1">
      <alignment horizontal="center" vertical="center" wrapText="1"/>
    </xf>
    <xf numFmtId="44" fontId="12" fillId="0" borderId="34" xfId="41" applyNumberFormat="1" applyBorder="1" applyAlignment="1">
      <alignment horizontal="center" vertical="center" wrapText="1"/>
    </xf>
    <xf numFmtId="0" fontId="9" fillId="0" borderId="13" xfId="41" applyFont="1" applyBorder="1" applyAlignment="1">
      <alignment vertical="center" wrapText="1"/>
    </xf>
    <xf numFmtId="0" fontId="6" fillId="0" borderId="20" xfId="41" applyFont="1" applyBorder="1" applyAlignment="1">
      <alignment horizontal="left" vertical="center" wrapText="1"/>
    </xf>
    <xf numFmtId="0" fontId="6" fillId="0" borderId="13" xfId="41" applyFont="1" applyBorder="1" applyAlignment="1">
      <alignment horizontal="center" vertical="center" wrapText="1"/>
    </xf>
    <xf numFmtId="0" fontId="12" fillId="18" borderId="23" xfId="41" applyFill="1" applyBorder="1" applyAlignment="1">
      <alignment horizontal="center" vertical="center" wrapText="1"/>
    </xf>
    <xf numFmtId="1" fontId="12" fillId="0" borderId="13" xfId="42" applyNumberFormat="1" applyFont="1" applyFill="1" applyBorder="1" applyAlignment="1" applyProtection="1">
      <alignment horizontal="center" vertical="center" wrapText="1"/>
    </xf>
    <xf numFmtId="9" fontId="12" fillId="0" borderId="13" xfId="42" applyFont="1" applyFill="1" applyBorder="1" applyAlignment="1" applyProtection="1">
      <alignment horizontal="center" vertical="center" wrapText="1"/>
    </xf>
    <xf numFmtId="44" fontId="12" fillId="0" borderId="21" xfId="41" applyNumberFormat="1" applyBorder="1" applyAlignment="1">
      <alignment horizontal="left" vertical="center" wrapText="1"/>
    </xf>
    <xf numFmtId="44" fontId="12" fillId="0" borderId="21" xfId="41" applyNumberFormat="1" applyBorder="1" applyAlignment="1">
      <alignment horizontal="center" vertical="center" wrapText="1"/>
    </xf>
    <xf numFmtId="14" fontId="13" fillId="0" borderId="13" xfId="39" applyNumberFormat="1" applyFont="1" applyBorder="1" applyAlignment="1">
      <alignment horizontal="center" vertical="center" wrapText="1"/>
    </xf>
    <xf numFmtId="1" fontId="23" fillId="0" borderId="13" xfId="0" applyNumberFormat="1" applyFont="1" applyBorder="1" applyAlignment="1">
      <alignment horizontal="left" vertical="center" wrapText="1"/>
    </xf>
    <xf numFmtId="0" fontId="45" fillId="0" borderId="13" xfId="41" applyFont="1" applyBorder="1" applyAlignment="1">
      <alignment vertical="center" wrapText="1"/>
    </xf>
    <xf numFmtId="0" fontId="23" fillId="4" borderId="19" xfId="0" applyFont="1" applyFill="1" applyBorder="1" applyAlignment="1">
      <alignment horizontal="left" vertical="center" wrapText="1"/>
    </xf>
    <xf numFmtId="0" fontId="22" fillId="4" borderId="26" xfId="0" applyFont="1" applyFill="1" applyBorder="1" applyAlignment="1">
      <alignment vertical="center"/>
    </xf>
    <xf numFmtId="0" fontId="2" fillId="0" borderId="13" xfId="41" applyFont="1" applyBorder="1" applyAlignment="1">
      <alignment horizontal="left" vertical="center" wrapText="1"/>
    </xf>
    <xf numFmtId="0" fontId="12" fillId="15" borderId="13" xfId="41" applyFill="1" applyBorder="1" applyAlignment="1">
      <alignment horizontal="center" vertical="center" wrapText="1"/>
    </xf>
    <xf numFmtId="44" fontId="23" fillId="4" borderId="2" xfId="0" applyNumberFormat="1" applyFont="1" applyFill="1" applyBorder="1" applyAlignment="1">
      <alignment vertical="center" wrapText="1"/>
    </xf>
    <xf numFmtId="44" fontId="33" fillId="4" borderId="13" xfId="0" applyNumberFormat="1" applyFont="1" applyFill="1" applyBorder="1" applyAlignment="1">
      <alignment horizontal="center" vertical="center" wrapText="1"/>
    </xf>
    <xf numFmtId="0" fontId="23" fillId="3" borderId="17" xfId="0" applyFont="1" applyFill="1" applyBorder="1" applyAlignment="1">
      <alignment horizontal="left" vertical="center" wrapText="1"/>
    </xf>
    <xf numFmtId="0" fontId="23" fillId="10" borderId="13" xfId="0" applyFont="1" applyFill="1" applyBorder="1" applyAlignment="1">
      <alignment horizontal="center" vertical="center"/>
    </xf>
    <xf numFmtId="0" fontId="23" fillId="10" borderId="13" xfId="0" applyFont="1" applyFill="1" applyBorder="1" applyAlignment="1">
      <alignment horizontal="center" vertical="center" wrapText="1"/>
    </xf>
    <xf numFmtId="0" fontId="23" fillId="0" borderId="34" xfId="0" applyFont="1" applyBorder="1" applyAlignment="1">
      <alignment horizontal="left" vertical="center" wrapText="1"/>
    </xf>
    <xf numFmtId="0" fontId="40" fillId="3" borderId="20" xfId="0" applyFont="1" applyFill="1" applyBorder="1" applyAlignment="1">
      <alignment horizontal="left" vertical="center" wrapText="1"/>
    </xf>
    <xf numFmtId="0" fontId="23" fillId="3" borderId="20" xfId="0" applyFont="1" applyFill="1" applyBorder="1" applyAlignment="1">
      <alignment horizontal="left" vertical="center" wrapText="1"/>
    </xf>
    <xf numFmtId="0" fontId="23" fillId="15" borderId="20" xfId="0" applyFont="1" applyFill="1" applyBorder="1" applyAlignment="1">
      <alignment horizontal="left" vertical="center" wrapText="1"/>
    </xf>
    <xf numFmtId="0" fontId="23" fillId="3" borderId="11" xfId="0" applyFont="1" applyFill="1" applyBorder="1" applyAlignment="1">
      <alignment horizontal="left" vertical="center" wrapText="1"/>
    </xf>
    <xf numFmtId="0" fontId="8" fillId="0" borderId="32" xfId="0" applyFont="1" applyBorder="1" applyAlignment="1">
      <alignment wrapText="1"/>
    </xf>
    <xf numFmtId="0" fontId="8" fillId="15" borderId="32" xfId="0" applyFont="1" applyFill="1" applyBorder="1" applyAlignment="1">
      <alignment wrapText="1"/>
    </xf>
    <xf numFmtId="0" fontId="8" fillId="0" borderId="32" xfId="0" applyFont="1" applyBorder="1" applyAlignment="1">
      <alignment horizontal="left" wrapText="1"/>
    </xf>
    <xf numFmtId="0" fontId="22" fillId="3" borderId="21" xfId="0" applyFont="1" applyFill="1" applyBorder="1" applyAlignment="1">
      <alignment horizontal="center" vertical="center"/>
    </xf>
    <xf numFmtId="0" fontId="23" fillId="0" borderId="0" xfId="0" applyFont="1" applyAlignment="1">
      <alignment horizontal="left" vertical="center" wrapText="1"/>
    </xf>
    <xf numFmtId="0" fontId="23" fillId="3" borderId="2" xfId="0" applyFont="1" applyFill="1" applyBorder="1" applyAlignment="1">
      <alignment horizontal="left" vertical="center" wrapText="1"/>
    </xf>
    <xf numFmtId="44" fontId="22" fillId="4" borderId="13" xfId="0" applyNumberFormat="1" applyFont="1" applyFill="1" applyBorder="1" applyAlignment="1">
      <alignment vertical="center" wrapText="1"/>
    </xf>
    <xf numFmtId="0" fontId="36" fillId="3" borderId="12" xfId="0" applyFont="1" applyFill="1" applyBorder="1" applyAlignment="1">
      <alignment horizontal="left" vertical="center" wrapText="1"/>
    </xf>
    <xf numFmtId="0" fontId="36" fillId="0" borderId="21" xfId="0" applyFont="1" applyBorder="1" applyAlignment="1">
      <alignment vertical="center" wrapText="1"/>
    </xf>
    <xf numFmtId="0" fontId="36" fillId="0" borderId="21" xfId="0" applyFont="1" applyBorder="1" applyAlignment="1">
      <alignment horizontal="center" vertical="center"/>
    </xf>
    <xf numFmtId="0" fontId="36" fillId="3" borderId="13" xfId="0" applyFont="1" applyFill="1" applyBorder="1" applyAlignment="1">
      <alignment horizontal="left" vertical="center" wrapText="1"/>
    </xf>
    <xf numFmtId="0" fontId="36" fillId="0" borderId="13" xfId="0" applyFont="1" applyBorder="1" applyAlignment="1">
      <alignment horizontal="center" vertical="center"/>
    </xf>
    <xf numFmtId="0" fontId="36" fillId="0" borderId="9" xfId="0" applyFont="1" applyBorder="1" applyAlignment="1">
      <alignment vertical="center" wrapText="1"/>
    </xf>
    <xf numFmtId="0" fontId="36" fillId="0" borderId="0" xfId="0" applyFont="1" applyAlignment="1">
      <alignment vertical="center" wrapText="1"/>
    </xf>
    <xf numFmtId="0" fontId="36" fillId="0" borderId="13" xfId="0" applyFont="1" applyBorder="1" applyAlignment="1">
      <alignment horizontal="center" vertical="center" wrapText="1"/>
    </xf>
    <xf numFmtId="9" fontId="23" fillId="3" borderId="14" xfId="0" applyNumberFormat="1" applyFont="1" applyFill="1" applyBorder="1" applyAlignment="1">
      <alignment horizontal="center" vertical="center"/>
    </xf>
    <xf numFmtId="0" fontId="23" fillId="3" borderId="14" xfId="0" applyFont="1" applyFill="1" applyBorder="1" applyAlignment="1">
      <alignment horizontal="center" vertical="center"/>
    </xf>
    <xf numFmtId="9" fontId="23" fillId="0" borderId="21" xfId="0" applyNumberFormat="1" applyFont="1" applyBorder="1" applyAlignment="1">
      <alignment horizontal="center" vertical="center"/>
    </xf>
    <xf numFmtId="0" fontId="23" fillId="0" borderId="21" xfId="0" applyFont="1" applyBorder="1" applyAlignment="1">
      <alignment horizontal="left" wrapText="1"/>
    </xf>
    <xf numFmtId="0" fontId="23" fillId="0" borderId="9" xfId="0" applyFont="1" applyBorder="1" applyAlignment="1">
      <alignment vertical="center" wrapText="1"/>
    </xf>
    <xf numFmtId="0" fontId="23" fillId="0" borderId="7" xfId="0" applyFont="1" applyBorder="1"/>
    <xf numFmtId="0" fontId="36" fillId="0" borderId="9" xfId="0" applyFont="1" applyBorder="1" applyAlignment="1">
      <alignment horizontal="center" vertical="center"/>
    </xf>
    <xf numFmtId="0" fontId="36" fillId="0" borderId="0" xfId="0" applyFont="1" applyAlignment="1">
      <alignment horizontal="center" vertical="center" wrapText="1"/>
    </xf>
    <xf numFmtId="0" fontId="23" fillId="0" borderId="27" xfId="0" applyFont="1" applyBorder="1" applyAlignment="1">
      <alignment vertical="center" wrapText="1"/>
    </xf>
    <xf numFmtId="0" fontId="23" fillId="3" borderId="16" xfId="0" applyFont="1" applyFill="1" applyBorder="1" applyAlignment="1">
      <alignment vertical="center" wrapText="1"/>
    </xf>
    <xf numFmtId="0" fontId="36" fillId="0" borderId="13" xfId="0" applyFont="1" applyBorder="1" applyAlignment="1">
      <alignment horizontal="left" vertical="center" wrapText="1"/>
    </xf>
    <xf numFmtId="0" fontId="36"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xf>
    <xf numFmtId="14" fontId="23" fillId="0" borderId="21" xfId="0" applyNumberFormat="1" applyFont="1" applyBorder="1" applyAlignment="1">
      <alignment horizontal="left" vertical="center" wrapText="1"/>
    </xf>
    <xf numFmtId="14" fontId="23" fillId="0" borderId="21" xfId="0" applyNumberFormat="1" applyFont="1" applyBorder="1" applyAlignment="1">
      <alignment horizontal="center" vertical="center"/>
    </xf>
    <xf numFmtId="0" fontId="23" fillId="20" borderId="32" xfId="0" applyFont="1" applyFill="1" applyBorder="1" applyAlignment="1">
      <alignment vertical="center" wrapText="1"/>
    </xf>
    <xf numFmtId="9" fontId="23" fillId="0" borderId="21" xfId="5" applyFont="1" applyBorder="1" applyAlignment="1" applyProtection="1">
      <alignment horizontal="center" vertical="center"/>
    </xf>
    <xf numFmtId="0" fontId="36" fillId="0" borderId="11" xfId="0" applyFont="1" applyBorder="1" applyAlignment="1">
      <alignment horizontal="left" vertical="center" wrapText="1"/>
    </xf>
    <xf numFmtId="0" fontId="23" fillId="3" borderId="14" xfId="0" applyFont="1" applyFill="1" applyBorder="1" applyAlignment="1">
      <alignment horizontal="center" vertical="center" wrapText="1"/>
    </xf>
    <xf numFmtId="14" fontId="23" fillId="3" borderId="14" xfId="0" applyNumberFormat="1" applyFont="1" applyFill="1" applyBorder="1" applyAlignment="1">
      <alignment horizontal="center" vertical="center"/>
    </xf>
    <xf numFmtId="0" fontId="39" fillId="0" borderId="21" xfId="0" applyFont="1" applyBorder="1" applyAlignment="1">
      <alignment horizontal="center" vertical="center"/>
    </xf>
    <xf numFmtId="14" fontId="23" fillId="0" borderId="13" xfId="0" applyNumberFormat="1" applyFont="1" applyBorder="1" applyAlignment="1">
      <alignment vertical="center"/>
    </xf>
    <xf numFmtId="0" fontId="23" fillId="0" borderId="21" xfId="0" applyFont="1" applyBorder="1"/>
    <xf numFmtId="0" fontId="36" fillId="3" borderId="19" xfId="0" applyFont="1" applyFill="1" applyBorder="1" applyAlignment="1">
      <alignment horizontal="left" vertical="center" wrapText="1"/>
    </xf>
    <xf numFmtId="0" fontId="23" fillId="4" borderId="17" xfId="0" applyFont="1" applyFill="1" applyBorder="1" applyAlignment="1">
      <alignment horizontal="left" vertical="center" wrapText="1"/>
    </xf>
    <xf numFmtId="0" fontId="22" fillId="0" borderId="34" xfId="0" applyFont="1" applyBorder="1" applyAlignment="1">
      <alignment horizontal="center" vertical="center"/>
    </xf>
    <xf numFmtId="14" fontId="23" fillId="3" borderId="21" xfId="0" applyNumberFormat="1" applyFont="1" applyFill="1" applyBorder="1" applyAlignment="1">
      <alignment horizontal="center" vertical="center" wrapText="1"/>
    </xf>
    <xf numFmtId="0" fontId="23" fillId="10" borderId="21" xfId="0" applyFont="1" applyFill="1" applyBorder="1" applyAlignment="1">
      <alignment horizontal="center" vertical="center" wrapText="1"/>
    </xf>
    <xf numFmtId="0" fontId="34" fillId="0" borderId="0" xfId="0" applyFont="1" applyAlignment="1">
      <alignment horizontal="center" vertical="center" wrapText="1"/>
    </xf>
    <xf numFmtId="0" fontId="23" fillId="3" borderId="14" xfId="0" applyFont="1" applyFill="1" applyBorder="1" applyAlignment="1">
      <alignment vertical="center" wrapText="1"/>
    </xf>
    <xf numFmtId="14" fontId="23" fillId="3" borderId="14" xfId="0" applyNumberFormat="1" applyFont="1" applyFill="1" applyBorder="1" applyAlignment="1">
      <alignment horizontal="center" vertical="center" wrapText="1"/>
    </xf>
    <xf numFmtId="44" fontId="22" fillId="4" borderId="19" xfId="0" applyNumberFormat="1" applyFont="1" applyFill="1" applyBorder="1" applyAlignment="1">
      <alignment horizontal="center" vertical="center" wrapText="1"/>
    </xf>
    <xf numFmtId="0" fontId="40" fillId="4" borderId="17" xfId="0" applyFont="1" applyFill="1" applyBorder="1" applyAlignment="1">
      <alignment horizontal="left" vertical="center" wrapText="1"/>
    </xf>
    <xf numFmtId="0" fontId="40" fillId="4" borderId="19" xfId="0" applyFont="1" applyFill="1" applyBorder="1" applyAlignment="1">
      <alignment horizontal="left" vertical="center" wrapText="1"/>
    </xf>
    <xf numFmtId="0" fontId="40" fillId="4" borderId="19" xfId="0" applyFont="1" applyFill="1" applyBorder="1" applyAlignment="1">
      <alignment vertical="center" wrapText="1"/>
    </xf>
    <xf numFmtId="44" fontId="49" fillId="4" borderId="19" xfId="0" applyNumberFormat="1" applyFont="1" applyFill="1" applyBorder="1" applyAlignment="1">
      <alignment vertical="center" wrapText="1"/>
    </xf>
    <xf numFmtId="0" fontId="40" fillId="4" borderId="20" xfId="0" applyFont="1" applyFill="1" applyBorder="1" applyAlignment="1">
      <alignment vertical="center" wrapText="1"/>
    </xf>
    <xf numFmtId="14" fontId="23" fillId="3" borderId="13" xfId="0" applyNumberFormat="1" applyFont="1" applyFill="1" applyBorder="1" applyAlignment="1">
      <alignment vertical="center"/>
    </xf>
    <xf numFmtId="1" fontId="23" fillId="0" borderId="13" xfId="5" applyNumberFormat="1" applyFont="1" applyBorder="1" applyAlignment="1" applyProtection="1">
      <alignment horizontal="center" vertical="center"/>
    </xf>
    <xf numFmtId="0" fontId="23" fillId="0" borderId="13" xfId="0" applyFont="1" applyBorder="1" applyAlignment="1">
      <alignment horizontal="left" wrapText="1"/>
    </xf>
    <xf numFmtId="44" fontId="33" fillId="4" borderId="17" xfId="0" applyNumberFormat="1" applyFont="1" applyFill="1" applyBorder="1" applyAlignment="1">
      <alignment vertical="center"/>
    </xf>
    <xf numFmtId="44" fontId="33" fillId="4" borderId="19" xfId="0" applyNumberFormat="1" applyFont="1" applyFill="1" applyBorder="1" applyAlignment="1">
      <alignment horizontal="left" vertical="center"/>
    </xf>
    <xf numFmtId="12" fontId="23" fillId="0" borderId="13" xfId="0" applyNumberFormat="1" applyFont="1" applyBorder="1" applyAlignment="1">
      <alignment horizontal="center" vertical="center"/>
    </xf>
    <xf numFmtId="0" fontId="23" fillId="15" borderId="13" xfId="0" applyFont="1" applyFill="1" applyBorder="1" applyAlignment="1">
      <alignment vertical="center" wrapText="1"/>
    </xf>
    <xf numFmtId="0" fontId="23" fillId="15" borderId="13" xfId="0" applyFont="1" applyFill="1" applyBorder="1" applyAlignment="1">
      <alignment horizontal="center" vertical="center" wrapText="1"/>
    </xf>
    <xf numFmtId="1" fontId="23" fillId="12" borderId="13" xfId="0" applyNumberFormat="1" applyFont="1" applyFill="1" applyBorder="1" applyAlignment="1">
      <alignment horizontal="center" vertical="center" wrapText="1"/>
    </xf>
    <xf numFmtId="9" fontId="23" fillId="0" borderId="13" xfId="0" applyNumberFormat="1" applyFont="1" applyBorder="1" applyAlignment="1">
      <alignment horizontal="left" vertical="center" wrapText="1"/>
    </xf>
    <xf numFmtId="14" fontId="23" fillId="3" borderId="13" xfId="0" applyNumberFormat="1" applyFont="1" applyFill="1" applyBorder="1" applyAlignment="1">
      <alignment horizontal="left" vertical="center" wrapText="1"/>
    </xf>
    <xf numFmtId="1" fontId="23" fillId="12" borderId="13" xfId="0" applyNumberFormat="1" applyFont="1" applyFill="1" applyBorder="1" applyAlignment="1">
      <alignment horizontal="left" vertical="center" wrapText="1"/>
    </xf>
    <xf numFmtId="9" fontId="23" fillId="0" borderId="13" xfId="0" applyNumberFormat="1" applyFont="1" applyBorder="1" applyAlignment="1">
      <alignment horizontal="center" vertical="center" wrapText="1"/>
    </xf>
    <xf numFmtId="44" fontId="23" fillId="0" borderId="13" xfId="1" applyFont="1" applyBorder="1" applyAlignment="1" applyProtection="1">
      <alignment horizontal="left" vertical="center" wrapText="1"/>
    </xf>
    <xf numFmtId="0" fontId="58" fillId="0" borderId="32" xfId="0" applyFont="1" applyBorder="1" applyAlignment="1">
      <alignment horizontal="center" vertical="center" wrapText="1"/>
    </xf>
    <xf numFmtId="0" fontId="58" fillId="0" borderId="32" xfId="0" applyFont="1" applyBorder="1" applyAlignment="1">
      <alignment horizontal="center" vertical="center"/>
    </xf>
    <xf numFmtId="0" fontId="58" fillId="15" borderId="32" xfId="0" applyFont="1" applyFill="1" applyBorder="1" applyAlignment="1">
      <alignment horizontal="center" vertical="center"/>
    </xf>
    <xf numFmtId="0" fontId="58" fillId="16" borderId="32" xfId="0" applyFont="1" applyFill="1" applyBorder="1" applyAlignment="1">
      <alignment horizontal="center" vertical="center"/>
    </xf>
    <xf numFmtId="0" fontId="58" fillId="16" borderId="32" xfId="0" applyFont="1" applyFill="1" applyBorder="1" applyAlignment="1">
      <alignment horizontal="center" vertical="center" wrapText="1"/>
    </xf>
    <xf numFmtId="14" fontId="58" fillId="15" borderId="32" xfId="0" applyNumberFormat="1" applyFont="1" applyFill="1" applyBorder="1" applyAlignment="1">
      <alignment horizontal="center" vertical="center"/>
    </xf>
    <xf numFmtId="9" fontId="58" fillId="15" borderId="32" xfId="0" applyNumberFormat="1" applyFont="1" applyFill="1" applyBorder="1" applyAlignment="1">
      <alignment horizontal="center" vertical="center"/>
    </xf>
    <xf numFmtId="44" fontId="23" fillId="0" borderId="21" xfId="0" applyNumberFormat="1" applyFont="1" applyBorder="1" applyAlignment="1">
      <alignment horizontal="left" vertical="center" wrapText="1"/>
    </xf>
    <xf numFmtId="44" fontId="33" fillId="4" borderId="32" xfId="0" applyNumberFormat="1" applyFont="1" applyFill="1" applyBorder="1" applyAlignment="1">
      <alignment vertical="center"/>
    </xf>
    <xf numFmtId="44" fontId="22" fillId="4" borderId="32" xfId="0" applyNumberFormat="1" applyFont="1" applyFill="1" applyBorder="1" applyAlignment="1">
      <alignment vertical="center"/>
    </xf>
    <xf numFmtId="0" fontId="37" fillId="4" borderId="13" xfId="0" applyFont="1" applyFill="1" applyBorder="1" applyAlignment="1">
      <alignment vertical="center" wrapText="1"/>
    </xf>
    <xf numFmtId="44" fontId="22" fillId="4" borderId="23" xfId="0" applyNumberFormat="1" applyFont="1" applyFill="1" applyBorder="1" applyAlignment="1">
      <alignment horizontal="center" vertical="center" wrapText="1"/>
    </xf>
    <xf numFmtId="44" fontId="23" fillId="3" borderId="2" xfId="0" applyNumberFormat="1" applyFont="1" applyFill="1" applyBorder="1" applyAlignment="1">
      <alignment vertical="center"/>
    </xf>
    <xf numFmtId="44" fontId="23" fillId="3" borderId="26" xfId="0" applyNumberFormat="1" applyFont="1" applyFill="1" applyBorder="1" applyAlignment="1">
      <alignment vertical="center"/>
    </xf>
    <xf numFmtId="44" fontId="33" fillId="3" borderId="26" xfId="0" applyNumberFormat="1" applyFont="1" applyFill="1" applyBorder="1" applyAlignment="1">
      <alignment vertical="center"/>
    </xf>
    <xf numFmtId="0" fontId="35" fillId="0" borderId="7" xfId="0" applyFont="1" applyBorder="1" applyAlignment="1">
      <alignment vertical="center"/>
    </xf>
    <xf numFmtId="0" fontId="35" fillId="0" borderId="8" xfId="0" applyFont="1" applyBorder="1" applyAlignment="1">
      <alignment vertical="center"/>
    </xf>
    <xf numFmtId="0" fontId="37" fillId="0" borderId="8" xfId="0" applyFont="1" applyBorder="1" applyAlignment="1">
      <alignment vertical="center"/>
    </xf>
    <xf numFmtId="44" fontId="43" fillId="0" borderId="8" xfId="0" applyNumberFormat="1" applyFont="1" applyBorder="1" applyAlignment="1">
      <alignment vertical="center"/>
    </xf>
    <xf numFmtId="44" fontId="21" fillId="0" borderId="8" xfId="0" applyNumberFormat="1" applyFont="1" applyBorder="1" applyAlignment="1">
      <alignment vertical="center"/>
    </xf>
    <xf numFmtId="44" fontId="21" fillId="0" borderId="9" xfId="0" applyNumberFormat="1" applyFont="1" applyBorder="1" applyAlignment="1">
      <alignment vertical="center"/>
    </xf>
    <xf numFmtId="0" fontId="23" fillId="0" borderId="21" xfId="0" applyFont="1" applyBorder="1" applyAlignment="1">
      <alignment horizontal="center" vertical="center"/>
    </xf>
    <xf numFmtId="0" fontId="23" fillId="0" borderId="2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1" xfId="0" applyFont="1" applyBorder="1" applyAlignment="1">
      <alignment horizontal="left" vertical="center" wrapText="1"/>
    </xf>
    <xf numFmtId="0" fontId="23" fillId="0" borderId="23" xfId="0" applyFont="1" applyBorder="1" applyAlignment="1">
      <alignment horizontal="left" vertical="center" wrapText="1"/>
    </xf>
    <xf numFmtId="44" fontId="23" fillId="0" borderId="21" xfId="0" applyNumberFormat="1" applyFont="1" applyBorder="1" applyAlignment="1">
      <alignment horizontal="center" vertical="center"/>
    </xf>
    <xf numFmtId="0" fontId="23" fillId="10" borderId="21" xfId="0" applyFont="1" applyFill="1" applyBorder="1" applyAlignment="1">
      <alignment horizontal="center" vertical="center"/>
    </xf>
    <xf numFmtId="0" fontId="22" fillId="0" borderId="21" xfId="0" applyFont="1" applyBorder="1" applyAlignment="1">
      <alignment horizontal="center" vertical="center"/>
    </xf>
    <xf numFmtId="0" fontId="22" fillId="0" borderId="21" xfId="0" applyFont="1" applyBorder="1" applyAlignment="1">
      <alignment horizontal="left" vertical="center" wrapText="1"/>
    </xf>
    <xf numFmtId="0" fontId="22" fillId="0" borderId="25" xfId="0" applyFont="1" applyBorder="1" applyAlignment="1">
      <alignment horizontal="left" vertical="center" wrapText="1"/>
    </xf>
    <xf numFmtId="0" fontId="0" fillId="0" borderId="0" xfId="0" applyAlignment="1">
      <alignment wrapText="1"/>
    </xf>
    <xf numFmtId="0" fontId="23" fillId="14" borderId="2" xfId="0" applyFont="1" applyFill="1" applyBorder="1"/>
    <xf numFmtId="0" fontId="23" fillId="0" borderId="21" xfId="0" applyFont="1" applyBorder="1" applyAlignment="1">
      <alignment horizontal="center" vertical="center"/>
    </xf>
    <xf numFmtId="0" fontId="23" fillId="0" borderId="25" xfId="0" applyFont="1" applyBorder="1" applyAlignment="1">
      <alignment horizontal="center" vertical="center"/>
    </xf>
    <xf numFmtId="0" fontId="23" fillId="0" borderId="23" xfId="0" applyFont="1" applyBorder="1" applyAlignment="1">
      <alignment horizontal="center" vertical="center"/>
    </xf>
    <xf numFmtId="0" fontId="23" fillId="0" borderId="21"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1" xfId="0" applyFont="1" applyBorder="1" applyAlignment="1">
      <alignment horizontal="left" vertical="center" wrapText="1"/>
    </xf>
    <xf numFmtId="0" fontId="23" fillId="0" borderId="23" xfId="0" applyFont="1" applyBorder="1" applyAlignment="1">
      <alignment horizontal="left" vertical="center" wrapText="1"/>
    </xf>
    <xf numFmtId="0" fontId="23" fillId="4" borderId="7" xfId="0" applyFont="1" applyFill="1" applyBorder="1" applyAlignment="1">
      <alignment horizontal="center" vertical="center" wrapText="1"/>
    </xf>
    <xf numFmtId="0" fontId="28" fillId="0" borderId="8" xfId="0" applyFont="1" applyBorder="1"/>
    <xf numFmtId="0" fontId="28" fillId="0" borderId="9" xfId="0" applyFont="1" applyBorder="1"/>
    <xf numFmtId="0" fontId="22" fillId="4" borderId="19" xfId="0" applyFont="1" applyFill="1" applyBorder="1" applyAlignment="1">
      <alignment horizontal="center" vertical="center" wrapText="1"/>
    </xf>
    <xf numFmtId="44" fontId="23" fillId="0" borderId="21" xfId="0" applyNumberFormat="1" applyFont="1" applyBorder="1" applyAlignment="1">
      <alignment horizontal="center" vertical="center"/>
    </xf>
    <xf numFmtId="44" fontId="23" fillId="0" borderId="25" xfId="0" applyNumberFormat="1" applyFont="1" applyBorder="1" applyAlignment="1">
      <alignment horizontal="center" vertical="center"/>
    </xf>
    <xf numFmtId="44" fontId="23" fillId="0" borderId="23" xfId="0" applyNumberFormat="1" applyFont="1" applyBorder="1" applyAlignment="1">
      <alignment horizontal="center" vertical="center"/>
    </xf>
    <xf numFmtId="0" fontId="23" fillId="10" borderId="21" xfId="0" applyFont="1" applyFill="1" applyBorder="1" applyAlignment="1">
      <alignment horizontal="center" vertical="center"/>
    </xf>
    <xf numFmtId="0" fontId="23" fillId="10" borderId="25" xfId="0" applyFont="1" applyFill="1" applyBorder="1" applyAlignment="1">
      <alignment horizontal="center" vertical="center"/>
    </xf>
    <xf numFmtId="0" fontId="23" fillId="10" borderId="23" xfId="0" applyFont="1" applyFill="1" applyBorder="1" applyAlignment="1">
      <alignment horizontal="center" vertical="center"/>
    </xf>
    <xf numFmtId="0" fontId="34" fillId="0" borderId="21" xfId="0" applyFont="1" applyBorder="1" applyAlignment="1">
      <alignment horizontal="left" vertical="center" wrapText="1"/>
    </xf>
    <xf numFmtId="0" fontId="34" fillId="0" borderId="23" xfId="0" applyFont="1" applyBorder="1" applyAlignment="1">
      <alignment horizontal="left" vertical="center" wrapText="1"/>
    </xf>
    <xf numFmtId="0" fontId="27" fillId="5" borderId="7" xfId="0" applyFont="1" applyFill="1" applyBorder="1" applyAlignment="1" applyProtection="1">
      <alignment horizontal="center" vertical="center"/>
      <protection locked="0"/>
    </xf>
    <xf numFmtId="0" fontId="28" fillId="0" borderId="8" xfId="0" applyFont="1" applyBorder="1" applyProtection="1">
      <protection locked="0"/>
    </xf>
    <xf numFmtId="0" fontId="28" fillId="0" borderId="9" xfId="0" applyFont="1" applyBorder="1" applyProtection="1">
      <protection locked="0"/>
    </xf>
    <xf numFmtId="0" fontId="27" fillId="6" borderId="7" xfId="0" applyFont="1" applyFill="1" applyBorder="1" applyAlignment="1" applyProtection="1">
      <alignment horizontal="center" vertical="center"/>
      <protection locked="0"/>
    </xf>
    <xf numFmtId="0" fontId="27" fillId="6" borderId="7" xfId="0" applyFont="1" applyFill="1" applyBorder="1" applyAlignment="1" applyProtection="1">
      <alignment horizontal="center" vertical="center" wrapText="1"/>
      <protection locked="0"/>
    </xf>
    <xf numFmtId="0" fontId="29" fillId="6" borderId="7" xfId="0" applyFont="1" applyFill="1" applyBorder="1" applyAlignment="1" applyProtection="1">
      <alignment horizontal="center" vertical="center" wrapText="1"/>
      <protection locked="0"/>
    </xf>
    <xf numFmtId="0" fontId="22" fillId="7" borderId="21" xfId="0" applyFont="1" applyFill="1" applyBorder="1" applyAlignment="1" applyProtection="1">
      <alignment horizontal="center" vertical="center" wrapText="1"/>
      <protection locked="0"/>
    </xf>
    <xf numFmtId="0" fontId="22" fillId="7" borderId="23" xfId="0" applyFont="1" applyFill="1" applyBorder="1" applyAlignment="1" applyProtection="1">
      <alignment horizontal="center" vertical="center" wrapText="1"/>
      <protection locked="0"/>
    </xf>
    <xf numFmtId="0" fontId="22" fillId="8" borderId="21" xfId="0" applyFont="1" applyFill="1" applyBorder="1" applyAlignment="1" applyProtection="1">
      <alignment horizontal="center" vertical="center" wrapText="1"/>
      <protection locked="0"/>
    </xf>
    <xf numFmtId="0" fontId="22" fillId="8" borderId="23" xfId="0" applyFont="1" applyFill="1" applyBorder="1" applyAlignment="1" applyProtection="1">
      <alignment horizontal="center" vertical="center" wrapText="1"/>
      <protection locked="0"/>
    </xf>
    <xf numFmtId="0" fontId="27" fillId="6" borderId="21" xfId="0" applyFont="1" applyFill="1" applyBorder="1" applyAlignment="1" applyProtection="1">
      <alignment horizontal="center" vertical="center" wrapText="1"/>
      <protection locked="0"/>
    </xf>
    <xf numFmtId="0" fontId="27" fillId="6" borderId="23" xfId="0" applyFont="1" applyFill="1" applyBorder="1" applyAlignment="1" applyProtection="1">
      <alignment horizontal="center" vertical="center" wrapText="1"/>
      <protection locked="0"/>
    </xf>
    <xf numFmtId="0" fontId="28" fillId="0" borderId="15" xfId="0" applyFont="1" applyBorder="1" applyProtection="1">
      <protection locked="0"/>
    </xf>
    <xf numFmtId="0" fontId="22" fillId="8" borderId="21" xfId="0" applyFont="1" applyFill="1" applyBorder="1" applyAlignment="1" applyProtection="1">
      <alignment horizontal="center" vertical="center"/>
      <protection locked="0"/>
    </xf>
    <xf numFmtId="0" fontId="22" fillId="8" borderId="23" xfId="0" applyFont="1" applyFill="1" applyBorder="1" applyAlignment="1" applyProtection="1">
      <alignment horizontal="center" vertical="center"/>
      <protection locked="0"/>
    </xf>
    <xf numFmtId="0" fontId="23" fillId="12" borderId="21" xfId="0" applyFont="1" applyFill="1" applyBorder="1" applyAlignment="1">
      <alignment horizontal="center" vertical="center" wrapText="1"/>
    </xf>
    <xf numFmtId="0" fontId="23" fillId="12" borderId="25" xfId="0" applyFont="1" applyFill="1" applyBorder="1" applyAlignment="1">
      <alignment horizontal="center" vertical="center" wrapText="1"/>
    </xf>
    <xf numFmtId="0" fontId="23" fillId="12" borderId="23" xfId="0" applyFont="1" applyFill="1" applyBorder="1" applyAlignment="1">
      <alignment horizontal="center" vertical="center" wrapText="1"/>
    </xf>
    <xf numFmtId="0" fontId="36" fillId="0" borderId="36" xfId="0" applyFont="1" applyBorder="1" applyAlignment="1">
      <alignment horizontal="left" vertical="center" wrapText="1"/>
    </xf>
    <xf numFmtId="0" fontId="36" fillId="0" borderId="25" xfId="0" applyFont="1" applyBorder="1" applyAlignment="1">
      <alignment horizontal="left" vertical="center" wrapText="1"/>
    </xf>
    <xf numFmtId="0" fontId="22" fillId="0" borderId="21" xfId="0" applyFont="1" applyBorder="1" applyAlignment="1">
      <alignment horizontal="center" vertical="center"/>
    </xf>
    <xf numFmtId="0" fontId="22" fillId="0" borderId="25" xfId="0" applyFont="1" applyBorder="1" applyAlignment="1">
      <alignment horizontal="center" vertical="center"/>
    </xf>
    <xf numFmtId="0" fontId="22" fillId="0" borderId="21" xfId="0" applyFont="1" applyBorder="1" applyAlignment="1">
      <alignment horizontal="left" vertical="center" wrapText="1"/>
    </xf>
    <xf numFmtId="0" fontId="22" fillId="0" borderId="25" xfId="0" applyFont="1" applyBorder="1" applyAlignment="1">
      <alignment horizontal="left" vertical="center" wrapText="1"/>
    </xf>
  </cellXfs>
  <cellStyles count="60">
    <cellStyle name="Hipervínculo 2" xfId="28" xr:uid="{30188BDF-B724-4A11-A3A6-DDBFAD0AD27A}"/>
    <cellStyle name="Hipervínculo 3" xfId="31" xr:uid="{FF472DDB-7FA4-4652-9BCD-D1E250D7A032}"/>
    <cellStyle name="Millares 10" xfId="46" xr:uid="{B62E4EB4-C32F-4DBF-8352-E774491D71B0}"/>
    <cellStyle name="Millares 11" xfId="55" xr:uid="{29E24350-F05A-4970-A3BF-EE838ED21FD0}"/>
    <cellStyle name="Millares 2" xfId="3" xr:uid="{2A96C196-1786-4B11-B211-D3B6FA72D490}"/>
    <cellStyle name="Millares 2 2" xfId="9" xr:uid="{528E3745-207F-47DE-A343-F5C1ED0D533F}"/>
    <cellStyle name="Millares 2 3" xfId="51" xr:uid="{E255DF71-928E-4F17-82ED-6693A0C8B661}"/>
    <cellStyle name="Millares 2 4" xfId="57" xr:uid="{6269EC75-8FB3-4267-B741-EB6F5565E12C}"/>
    <cellStyle name="Millares 3" xfId="4" xr:uid="{E3BC3CAD-2BB7-4933-B023-680243F6D904}"/>
    <cellStyle name="Millares 3 2" xfId="48" xr:uid="{22BB3EAD-5676-4720-BC30-99772B374284}"/>
    <cellStyle name="Millares 3 3" xfId="53" xr:uid="{B64E99DA-27E1-43AF-BC57-1B6DEE5BAF03}"/>
    <cellStyle name="Millares 3 4" xfId="59" xr:uid="{3F0398BE-1886-4323-826C-82DEE729113D}"/>
    <cellStyle name="Millares 4" xfId="8" xr:uid="{14DEA29C-FE96-4D17-AFFF-063A69B88B44}"/>
    <cellStyle name="Millares 5" xfId="20" xr:uid="{E03ABBFF-961C-4D6B-BB91-FE54ED5C4E52}"/>
    <cellStyle name="Millares 6" xfId="19" xr:uid="{93270314-ECDE-4D2E-BEDB-27F732EA6529}"/>
    <cellStyle name="Millares 7" xfId="22" xr:uid="{621AE70B-CC1E-4AD2-A4E9-361029EC571C}"/>
    <cellStyle name="Millares 8" xfId="16" xr:uid="{2E4E763D-67BC-46DA-86A4-51953A95E579}"/>
    <cellStyle name="Millares 9" xfId="12" xr:uid="{26EAF91F-327C-4C09-8A71-6688468075FE}"/>
    <cellStyle name="Moneda" xfId="1" builtinId="4"/>
    <cellStyle name="Moneda 2" xfId="49" xr:uid="{85363F3A-7FC7-44DF-8F42-E8ADA77969FE}"/>
    <cellStyle name="Moneda 3" xfId="52" xr:uid="{940B199E-016F-4CDF-B406-DD7456EDDC11}"/>
    <cellStyle name="Moneda 4" xfId="58" xr:uid="{9332C788-627B-4EC9-A91A-2ABFDA2E60B7}"/>
    <cellStyle name="Normal" xfId="0" builtinId="0"/>
    <cellStyle name="Normal 10" xfId="11" xr:uid="{54050031-EBA8-4F3B-83E2-194F4D5269D8}"/>
    <cellStyle name="Normal 11" xfId="7" xr:uid="{F70AE797-CE47-48EE-912C-81725065B325}"/>
    <cellStyle name="Normal 12" xfId="24" xr:uid="{3F60063A-ECDA-4210-BB0F-A224B9DD6588}"/>
    <cellStyle name="Normal 13" xfId="25" xr:uid="{D433FB04-C114-4757-B8E3-A2F328BDB6C7}"/>
    <cellStyle name="Normal 14" xfId="21" xr:uid="{8D28328E-7254-4809-851F-9150AB198290}"/>
    <cellStyle name="Normal 15" xfId="26" xr:uid="{EF8E66E7-8F6C-4527-9650-D248F62F892F}"/>
    <cellStyle name="Normal 16" xfId="27" xr:uid="{E5AB3B5A-7F31-49F6-AF90-E901DD3CCBC9}"/>
    <cellStyle name="Normal 17" xfId="30" xr:uid="{CD45BE4C-E975-4910-BC98-5E535E3CD560}"/>
    <cellStyle name="Normal 18" xfId="33" xr:uid="{88B2F104-6031-4FF4-82C0-3C2DEF350302}"/>
    <cellStyle name="Normal 19" xfId="34" xr:uid="{70E94F06-4EC8-4B0F-BBEC-458589AF8427}"/>
    <cellStyle name="Normal 2" xfId="2" xr:uid="{807C11A7-1893-48E7-BC08-4EC77A7D9063}"/>
    <cellStyle name="Normal 2 2" xfId="45" xr:uid="{D440C081-E883-4D3F-8772-82C0781E5D7C}"/>
    <cellStyle name="Normal 2 3" xfId="50" xr:uid="{CD5582C2-00E4-4D59-A1D8-62A7FBF4660A}"/>
    <cellStyle name="Normal 2 4" xfId="56" xr:uid="{11C79950-9EEA-405B-81A8-3359E9B8A400}"/>
    <cellStyle name="Normal 20" xfId="35" xr:uid="{6E8736A3-EAC1-40AF-A066-8220A93BF8E1}"/>
    <cellStyle name="Normal 21" xfId="36" xr:uid="{140A360E-5385-47BC-9B9F-FEE92E3E0FEB}"/>
    <cellStyle name="Normal 22" xfId="38" xr:uid="{16BA032F-BE0D-4A8C-AFBA-D52EFCA29105}"/>
    <cellStyle name="Normal 23" xfId="39" xr:uid="{C258470E-7A0B-4BE6-BD11-61284659E7A2}"/>
    <cellStyle name="Normal 24" xfId="41" xr:uid="{C8CD5676-99D6-4E4D-824C-87A0B7D3061C}"/>
    <cellStyle name="Normal 25" xfId="43" xr:uid="{7BC81AE1-9563-4287-82D8-37C772CD1B69}"/>
    <cellStyle name="Normal 26" xfId="44" xr:uid="{E42FC6D7-031C-41F0-BFE5-09ADC66BA91C}"/>
    <cellStyle name="Normal 27" xfId="54" xr:uid="{36AC6353-A3B6-45D7-A5AB-1F9C095B458A}"/>
    <cellStyle name="Normal 3" xfId="6" xr:uid="{E766DCCC-6927-42F2-A5A1-2FE99976792F}"/>
    <cellStyle name="Normal 4" xfId="23" xr:uid="{1BAC274C-8C54-4889-A226-E4BC565BD9C0}"/>
    <cellStyle name="Normal 5" xfId="14" xr:uid="{772D9B6C-F65C-4C9F-A951-897622CD0F50}"/>
    <cellStyle name="Normal 6" xfId="15" xr:uid="{F8E60AC1-D54C-4CA7-8CFC-D7136F485B25}"/>
    <cellStyle name="Normal 7" xfId="18" xr:uid="{133F10AC-2D1E-4CBF-B8BB-F8D5644F0202}"/>
    <cellStyle name="Normal 8" xfId="17" xr:uid="{07E118CD-636E-4138-B43A-3AC836A1A9E8}"/>
    <cellStyle name="Normal 9" xfId="13" xr:uid="{71C9EC4D-C9D7-4D16-AC29-B7B74AA4A393}"/>
    <cellStyle name="Porcentaje" xfId="5" builtinId="5"/>
    <cellStyle name="Porcentaje 2" xfId="10" xr:uid="{3F831F53-4BFD-4AE2-939D-D1E4A4DCCB9B}"/>
    <cellStyle name="Porcentaje 3" xfId="29" xr:uid="{EC16B276-C56C-4007-BF90-F5FB013D4407}"/>
    <cellStyle name="Porcentaje 4" xfId="32" xr:uid="{1CCA410C-6615-4BFE-9389-56D11432BC67}"/>
    <cellStyle name="Porcentaje 5" xfId="37" xr:uid="{B1EAF515-9570-44D0-8AF8-F7F8BDE7050A}"/>
    <cellStyle name="Porcentaje 6" xfId="40" xr:uid="{DDC569ED-B415-4962-BCD8-AB8A534CF8E8}"/>
    <cellStyle name="Porcentaje 7" xfId="42" xr:uid="{A72452AF-DD8F-40DD-A793-8CFCDF72F94D}"/>
    <cellStyle name="Porcentaje 8" xfId="47" xr:uid="{D6AAB7FA-C31F-465C-90C9-F823A4540C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2152650</xdr:colOff>
      <xdr:row>0</xdr:row>
      <xdr:rowOff>0</xdr:rowOff>
    </xdr:from>
    <xdr:ext cx="1247775" cy="10572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PIGE%202024\MODIFICACIONES%20PRESUPUESTARIA%20POA%202025\PARTICIPACION%20CIUDADANA\Matriz%20POA%202025%20TERMINADO%20PARTICIPACIO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GENERAL"/>
      <sheetName val="Hoja de formulas"/>
    </sheetNames>
    <sheetDataSet>
      <sheetData sheetId="0">
        <row r="17">
          <cell r="A17" t="str">
            <v xml:space="preserve">16. Promover sociedades pacíficas e inclusivas para el desarrollo sostenible, facilitar el acceso  a la justicia para todos y construir a todos los niveles instituciones eficaces e inclusivas que rindan cuentas </v>
          </cell>
          <cell r="B17" t="str">
            <v>2. Impulsar las capacidades de la ciudadanía con educación equitativa e inclusiva de calidad y promoviendo espacios de intercambio cultural.</v>
          </cell>
          <cell r="C17" t="str">
            <v>Capacitar a las organizaciones sociales, ciudadanìa puertolopence y empleados municipales en talleres de derechos ciudadanos, liderazgo</v>
          </cell>
          <cell r="D17" t="str">
            <v>5. Político Institucional</v>
          </cell>
          <cell r="E17" t="str">
            <v>PARTICIPACIÓN CIUDADANA</v>
          </cell>
          <cell r="G17" t="str">
            <v xml:space="preserve"> Taller de Derechos Ciudadanos y  liderazgo a las organizaciones sociales,  funcionarios municipales y ciudadanía.</v>
          </cell>
          <cell r="H17" t="str">
            <v>Reunion con los técnicos del Consejo de Participación Ciudadana y control social .  Temas: Derechos de Participación y Poder Ciudadano; Espacios y mecanismos de Participación Ciudadana; Incidencia en la gestión de lo público; Mecanismos de control social, Presupuesto participativo,  Rendición de Cuentas;  y Transparencia.</v>
          </cell>
          <cell r="I17" t="str">
            <v>Realizar 1 capacitacion a organizaciones sociales  funcionarios y a la ciudadania</v>
          </cell>
          <cell r="J17" t="str">
            <v xml:space="preserve">Numero de capacitaciones </v>
          </cell>
          <cell r="K17" t="str">
            <v>Puerto López</v>
          </cell>
          <cell r="L17" t="str">
            <v>N/A</v>
          </cell>
          <cell r="M17" t="str">
            <v>tener capacitados a (15) organizaciones sociales. (30) funcionarios y a (50) ciudadanos  en participación ciudadana</v>
          </cell>
          <cell r="N17" t="str">
            <v>Servicio</v>
          </cell>
          <cell r="O17">
            <v>962200</v>
          </cell>
          <cell r="P17" t="str">
            <v xml:space="preserve">SERVIVICIOS DE PRODUCCION Y LOGISTICA </v>
          </cell>
          <cell r="Q17" t="str">
            <v>Servicio</v>
          </cell>
          <cell r="R17" t="str">
            <v>Nuevo</v>
          </cell>
          <cell r="S17">
            <v>45689</v>
          </cell>
          <cell r="T17">
            <v>45690</v>
          </cell>
          <cell r="U17">
            <v>1</v>
          </cell>
          <cell r="V17">
            <v>0</v>
          </cell>
          <cell r="W17">
            <v>0</v>
          </cell>
          <cell r="X17">
            <v>0</v>
          </cell>
          <cell r="Y17">
            <v>1</v>
          </cell>
          <cell r="AA17">
            <v>0</v>
          </cell>
          <cell r="AB17">
            <v>0</v>
          </cell>
          <cell r="AC17">
            <v>0</v>
          </cell>
          <cell r="AF17">
            <v>0</v>
          </cell>
          <cell r="AK17" t="str">
            <v>Ing. Cesar Lucas</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G2PDsEgoIgzDRRUkCQTkxu3vnM3SrWY_/view?usp=sharing" TargetMode="External"/><Relationship Id="rId2" Type="http://schemas.openxmlformats.org/officeDocument/2006/relationships/hyperlink" Target="https://drive.google.com/file/d/1xuruHrOPzX186zNCVeLbMEAJyDkbHt7c/view?usp=sharing" TargetMode="External"/><Relationship Id="rId1" Type="http://schemas.openxmlformats.org/officeDocument/2006/relationships/hyperlink" Target="https://www.un.org/sustainabledevelopment/es/poverty/"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pp.powerbi.com/view?r=eyJrIjoiYjRlZjg5YzItOWM4Ni00MGNkLWI1OGYtZDA4MDAxNGYyNDQyIiwidCI6ImQ2NDk2NzM4LWY5MTItNGExZS04NDE1LTQwY2E2ZjRhOTRlZCJ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110"/>
  <sheetViews>
    <sheetView showGridLines="0" tabSelected="1" topLeftCell="A471" zoomScale="60" zoomScaleNormal="60" workbookViewId="0">
      <selection activeCell="E476" sqref="E476"/>
    </sheetView>
  </sheetViews>
  <sheetFormatPr baseColWidth="10" defaultColWidth="14.44140625" defaultRowHeight="15" customHeight="1" x14ac:dyDescent="0.3"/>
  <cols>
    <col min="1" max="1" width="44.5546875" customWidth="1"/>
    <col min="2" max="2" width="37.44140625" bestFit="1" customWidth="1"/>
    <col min="3" max="3" width="40.109375" customWidth="1"/>
    <col min="4" max="4" width="21.5546875" customWidth="1"/>
    <col min="5" max="5" width="27.44140625" customWidth="1"/>
    <col min="6" max="6" width="6.5546875" customWidth="1"/>
    <col min="7" max="7" width="45.88671875" customWidth="1"/>
    <col min="8" max="8" width="67.6640625" customWidth="1"/>
    <col min="9" max="9" width="47.6640625" customWidth="1"/>
    <col min="10" max="10" width="22.109375" customWidth="1"/>
    <col min="11" max="11" width="18.88671875" customWidth="1"/>
    <col min="12" max="12" width="10" customWidth="1"/>
    <col min="13" max="13" width="22.109375" customWidth="1"/>
    <col min="14" max="14" width="12.6640625" customWidth="1"/>
    <col min="15" max="15" width="14.88671875" customWidth="1"/>
    <col min="16" max="16" width="18.6640625" customWidth="1"/>
    <col min="17" max="17" width="14.88671875" bestFit="1" customWidth="1"/>
    <col min="18" max="18" width="10.88671875" bestFit="1" customWidth="1"/>
    <col min="19" max="19" width="13.44140625" customWidth="1"/>
    <col min="20" max="20" width="14.88671875" customWidth="1"/>
    <col min="21" max="21" width="9.33203125" bestFit="1" customWidth="1"/>
    <col min="22" max="24" width="14.88671875" bestFit="1" customWidth="1"/>
    <col min="25" max="25" width="16" bestFit="1" customWidth="1"/>
    <col min="26" max="27" width="14" bestFit="1" customWidth="1"/>
    <col min="28" max="28" width="13.109375" bestFit="1" customWidth="1"/>
    <col min="29" max="29" width="14" bestFit="1" customWidth="1"/>
    <col min="30" max="30" width="16" bestFit="1" customWidth="1"/>
    <col min="31" max="31" width="26" customWidth="1"/>
    <col min="32" max="32" width="22.33203125" customWidth="1"/>
    <col min="33" max="33" width="24.44140625" customWidth="1"/>
    <col min="34" max="34" width="17.5546875" customWidth="1"/>
    <col min="35" max="35" width="31.5546875" customWidth="1"/>
    <col min="36" max="36" width="10.88671875" customWidth="1"/>
    <col min="37" max="37" width="20" customWidth="1"/>
  </cols>
  <sheetData>
    <row r="1" spans="1:37" ht="28.5" customHeight="1" x14ac:dyDescent="0.3">
      <c r="A1" s="1"/>
      <c r="B1" s="2"/>
      <c r="C1" s="2"/>
      <c r="D1" s="2"/>
      <c r="E1" s="2"/>
      <c r="F1" s="2"/>
      <c r="G1" s="2"/>
      <c r="H1" s="2"/>
      <c r="I1" s="2"/>
      <c r="J1" s="2"/>
      <c r="K1" s="2" t="s">
        <v>0</v>
      </c>
      <c r="L1" s="2"/>
      <c r="M1" s="2"/>
      <c r="N1" s="2"/>
      <c r="O1" s="2"/>
      <c r="P1" s="2"/>
      <c r="Q1" s="2"/>
      <c r="R1" s="2"/>
      <c r="S1" s="2"/>
      <c r="T1" s="2"/>
      <c r="U1" s="2"/>
      <c r="V1" s="2"/>
      <c r="W1" s="2"/>
      <c r="X1" s="2"/>
      <c r="Y1" s="2"/>
      <c r="Z1" s="2"/>
      <c r="AA1" s="2"/>
      <c r="AB1" s="2"/>
      <c r="AC1" s="2"/>
      <c r="AD1" s="2"/>
      <c r="AE1" s="2"/>
      <c r="AF1" s="2"/>
      <c r="AG1" s="2"/>
      <c r="AH1" s="2"/>
      <c r="AI1" s="2"/>
      <c r="AJ1" s="2"/>
      <c r="AK1" s="3"/>
    </row>
    <row r="2" spans="1:37" ht="28.5" customHeight="1" x14ac:dyDescent="0.3">
      <c r="A2" s="4"/>
      <c r="B2" s="5"/>
      <c r="C2" s="5"/>
      <c r="D2" s="5"/>
      <c r="E2" s="5"/>
      <c r="F2" s="5"/>
      <c r="G2" s="5"/>
      <c r="H2" s="5"/>
      <c r="I2" s="5"/>
      <c r="J2" s="5"/>
      <c r="K2" s="5"/>
      <c r="L2" s="5"/>
      <c r="M2" s="5" t="s">
        <v>1</v>
      </c>
      <c r="N2" s="5"/>
      <c r="O2" s="5"/>
      <c r="P2" s="5"/>
      <c r="Q2" s="5"/>
      <c r="R2" s="5"/>
      <c r="S2" s="5"/>
      <c r="T2" s="5"/>
      <c r="U2" s="5"/>
      <c r="V2" s="5"/>
      <c r="W2" s="5"/>
      <c r="X2" s="5"/>
      <c r="Y2" s="5"/>
      <c r="Z2" s="5"/>
      <c r="AA2" s="5"/>
      <c r="AB2" s="5"/>
      <c r="AC2" s="5"/>
      <c r="AD2" s="5"/>
      <c r="AE2" s="5"/>
      <c r="AF2" s="5"/>
      <c r="AG2" s="5"/>
      <c r="AH2" s="5"/>
      <c r="AI2" s="5"/>
      <c r="AJ2" s="5"/>
      <c r="AK2" s="6"/>
    </row>
    <row r="3" spans="1:37" ht="28.5" customHeight="1" x14ac:dyDescent="0.3">
      <c r="A3" s="7"/>
      <c r="B3" s="8"/>
      <c r="C3" s="8"/>
      <c r="D3" s="8"/>
      <c r="E3" s="8"/>
      <c r="F3" s="8"/>
      <c r="G3" s="8"/>
      <c r="H3" s="8"/>
      <c r="I3" s="8"/>
      <c r="J3" s="8"/>
      <c r="K3" s="8"/>
      <c r="L3" s="8"/>
      <c r="M3" s="8" t="s">
        <v>2</v>
      </c>
      <c r="N3" s="8"/>
      <c r="O3" s="8"/>
      <c r="P3" s="8"/>
      <c r="Q3" s="8"/>
      <c r="R3" s="8"/>
      <c r="S3" s="8"/>
      <c r="T3" s="8"/>
      <c r="U3" s="8"/>
      <c r="V3" s="8"/>
      <c r="W3" s="8"/>
      <c r="X3" s="8"/>
      <c r="Y3" s="8"/>
      <c r="Z3" s="8"/>
      <c r="AA3" s="8"/>
      <c r="AB3" s="8"/>
      <c r="AC3" s="8"/>
      <c r="AD3" s="8"/>
      <c r="AE3" s="8"/>
      <c r="AF3" s="8"/>
      <c r="AG3" s="8"/>
      <c r="AH3" s="8"/>
      <c r="AI3" s="8"/>
      <c r="AJ3" s="8"/>
      <c r="AK3" s="9"/>
    </row>
    <row r="4" spans="1:37" ht="27.75" customHeight="1" x14ac:dyDescent="0.3">
      <c r="A4" s="10" t="s">
        <v>3</v>
      </c>
      <c r="B4" s="11"/>
      <c r="C4" s="12"/>
      <c r="D4" s="13" t="s">
        <v>4</v>
      </c>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5"/>
    </row>
    <row r="5" spans="1:37" ht="24.75" customHeight="1" x14ac:dyDescent="0.3">
      <c r="A5" s="10" t="s">
        <v>5</v>
      </c>
      <c r="B5" s="11"/>
      <c r="C5" s="12"/>
      <c r="D5" s="13" t="s">
        <v>6</v>
      </c>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5"/>
    </row>
    <row r="6" spans="1:37" ht="25.5" customHeight="1" x14ac:dyDescent="0.3">
      <c r="A6" s="16" t="s">
        <v>7</v>
      </c>
      <c r="B6" s="16"/>
      <c r="C6" s="17"/>
      <c r="D6" s="10"/>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row>
    <row r="7" spans="1:37" ht="25.5" customHeight="1" x14ac:dyDescent="0.3">
      <c r="A7" s="10" t="s">
        <v>8</v>
      </c>
      <c r="B7" s="11"/>
      <c r="C7" s="12"/>
      <c r="D7" s="18" t="s">
        <v>9</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20"/>
    </row>
    <row r="8" spans="1:37" ht="25.5" customHeight="1" x14ac:dyDescent="0.3">
      <c r="A8" s="10" t="s">
        <v>10</v>
      </c>
      <c r="B8" s="11"/>
      <c r="C8" s="12"/>
      <c r="D8" s="18" t="s">
        <v>11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20"/>
    </row>
    <row r="9" spans="1:37" ht="25.5" customHeight="1" x14ac:dyDescent="0.3">
      <c r="A9" s="10" t="s">
        <v>12</v>
      </c>
      <c r="B9" s="11"/>
      <c r="C9" s="12"/>
      <c r="D9" s="18" t="s">
        <v>13</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20"/>
    </row>
    <row r="10" spans="1:37" ht="25.5" customHeight="1" x14ac:dyDescent="0.3">
      <c r="A10" s="10" t="s">
        <v>14</v>
      </c>
      <c r="B10" s="11"/>
      <c r="C10" s="12"/>
      <c r="D10" s="18" t="s">
        <v>15</v>
      </c>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20"/>
    </row>
    <row r="11" spans="1:37" ht="25.5" customHeight="1" x14ac:dyDescent="0.3">
      <c r="A11" s="450" t="s">
        <v>16</v>
      </c>
      <c r="B11" s="451"/>
      <c r="C11" s="452"/>
      <c r="D11" s="453" t="s">
        <v>17</v>
      </c>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2"/>
    </row>
    <row r="12" spans="1:37" ht="48.75" customHeight="1" x14ac:dyDescent="0.3">
      <c r="A12" s="456" t="s">
        <v>18</v>
      </c>
      <c r="B12" s="456" t="s">
        <v>19</v>
      </c>
      <c r="C12" s="456" t="s">
        <v>20</v>
      </c>
      <c r="D12" s="458" t="s">
        <v>21</v>
      </c>
      <c r="E12" s="458" t="s">
        <v>22</v>
      </c>
      <c r="F12" s="463" t="s">
        <v>23</v>
      </c>
      <c r="G12" s="458" t="s">
        <v>24</v>
      </c>
      <c r="H12" s="458" t="s">
        <v>25</v>
      </c>
      <c r="I12" s="458" t="s">
        <v>26</v>
      </c>
      <c r="J12" s="458" t="s">
        <v>27</v>
      </c>
      <c r="K12" s="453" t="s">
        <v>28</v>
      </c>
      <c r="L12" s="451"/>
      <c r="M12" s="452"/>
      <c r="N12" s="458" t="s">
        <v>29</v>
      </c>
      <c r="O12" s="454" t="s">
        <v>30</v>
      </c>
      <c r="P12" s="452"/>
      <c r="Q12" s="458" t="s">
        <v>31</v>
      </c>
      <c r="R12" s="458" t="s">
        <v>32</v>
      </c>
      <c r="S12" s="455" t="s">
        <v>33</v>
      </c>
      <c r="T12" s="452"/>
      <c r="U12" s="455" t="s">
        <v>34</v>
      </c>
      <c r="V12" s="451"/>
      <c r="W12" s="451"/>
      <c r="X12" s="451"/>
      <c r="Y12" s="452"/>
      <c r="Z12" s="455" t="s">
        <v>35</v>
      </c>
      <c r="AA12" s="451"/>
      <c r="AB12" s="451"/>
      <c r="AC12" s="451"/>
      <c r="AD12" s="452"/>
      <c r="AE12" s="453" t="s">
        <v>36</v>
      </c>
      <c r="AF12" s="451"/>
      <c r="AG12" s="462"/>
      <c r="AH12" s="454" t="s">
        <v>37</v>
      </c>
      <c r="AI12" s="452"/>
      <c r="AJ12" s="460" t="s">
        <v>38</v>
      </c>
      <c r="AK12" s="460" t="s">
        <v>39</v>
      </c>
    </row>
    <row r="13" spans="1:37" ht="47.25" customHeight="1" x14ac:dyDescent="0.3">
      <c r="A13" s="457"/>
      <c r="B13" s="457"/>
      <c r="C13" s="457"/>
      <c r="D13" s="459"/>
      <c r="E13" s="459"/>
      <c r="F13" s="464"/>
      <c r="G13" s="459"/>
      <c r="H13" s="459"/>
      <c r="I13" s="459"/>
      <c r="J13" s="459"/>
      <c r="K13" s="21" t="s">
        <v>40</v>
      </c>
      <c r="L13" s="21" t="s">
        <v>41</v>
      </c>
      <c r="M13" s="22" t="s">
        <v>42</v>
      </c>
      <c r="N13" s="459"/>
      <c r="O13" s="23" t="s">
        <v>43</v>
      </c>
      <c r="P13" s="23" t="s">
        <v>44</v>
      </c>
      <c r="Q13" s="459"/>
      <c r="R13" s="459"/>
      <c r="S13" s="24" t="s">
        <v>45</v>
      </c>
      <c r="T13" s="24" t="s">
        <v>46</v>
      </c>
      <c r="U13" s="25" t="s">
        <v>47</v>
      </c>
      <c r="V13" s="25" t="s">
        <v>48</v>
      </c>
      <c r="W13" s="25" t="s">
        <v>49</v>
      </c>
      <c r="X13" s="25" t="s">
        <v>50</v>
      </c>
      <c r="Y13" s="25" t="s">
        <v>51</v>
      </c>
      <c r="Z13" s="21" t="s">
        <v>47</v>
      </c>
      <c r="AA13" s="21" t="s">
        <v>48</v>
      </c>
      <c r="AB13" s="21" t="s">
        <v>49</v>
      </c>
      <c r="AC13" s="21" t="s">
        <v>50</v>
      </c>
      <c r="AD13" s="21" t="s">
        <v>51</v>
      </c>
      <c r="AE13" s="21" t="s">
        <v>52</v>
      </c>
      <c r="AF13" s="21" t="s">
        <v>53</v>
      </c>
      <c r="AG13" s="26" t="s">
        <v>54</v>
      </c>
      <c r="AH13" s="23" t="s">
        <v>43</v>
      </c>
      <c r="AI13" s="23" t="s">
        <v>44</v>
      </c>
      <c r="AJ13" s="461"/>
      <c r="AK13" s="461"/>
    </row>
    <row r="14" spans="1:37" ht="26.25" customHeight="1" x14ac:dyDescent="0.3">
      <c r="A14" s="27"/>
      <c r="B14" s="28"/>
      <c r="C14" s="28"/>
      <c r="D14" s="28"/>
      <c r="E14" s="28"/>
      <c r="F14" s="28"/>
      <c r="G14" s="28"/>
      <c r="H14" s="29" t="s">
        <v>55</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ht="99.75" customHeight="1" x14ac:dyDescent="0.3">
      <c r="A15" s="30" t="s">
        <v>56</v>
      </c>
      <c r="B15" s="30" t="s">
        <v>57</v>
      </c>
      <c r="C15" s="30" t="s">
        <v>58</v>
      </c>
      <c r="D15" s="30" t="s">
        <v>59</v>
      </c>
      <c r="E15" s="31" t="s">
        <v>55</v>
      </c>
      <c r="F15" s="32" t="s">
        <v>60</v>
      </c>
      <c r="G15" s="30" t="s">
        <v>61</v>
      </c>
      <c r="H15" s="30" t="s">
        <v>62</v>
      </c>
      <c r="I15" s="30" t="s">
        <v>63</v>
      </c>
      <c r="J15" s="30" t="s">
        <v>64</v>
      </c>
      <c r="K15" s="30" t="s">
        <v>65</v>
      </c>
      <c r="L15" s="30" t="s">
        <v>66</v>
      </c>
      <c r="M15" s="30" t="s">
        <v>67</v>
      </c>
      <c r="N15" s="33" t="s">
        <v>68</v>
      </c>
      <c r="O15" s="34" t="s">
        <v>66</v>
      </c>
      <c r="P15" s="34" t="s">
        <v>66</v>
      </c>
      <c r="Q15" s="30" t="s">
        <v>69</v>
      </c>
      <c r="R15" s="33" t="s">
        <v>70</v>
      </c>
      <c r="S15" s="35">
        <v>45660</v>
      </c>
      <c r="T15" s="35">
        <v>46022</v>
      </c>
      <c r="U15" s="36">
        <v>5</v>
      </c>
      <c r="V15" s="36">
        <v>5</v>
      </c>
      <c r="W15" s="36">
        <v>5</v>
      </c>
      <c r="X15" s="36">
        <v>9</v>
      </c>
      <c r="Y15" s="36">
        <v>24</v>
      </c>
      <c r="Z15" s="37">
        <v>0</v>
      </c>
      <c r="AA15" s="37">
        <v>0</v>
      </c>
      <c r="AB15" s="37">
        <v>0</v>
      </c>
      <c r="AC15" s="37">
        <v>0</v>
      </c>
      <c r="AD15" s="37">
        <v>0</v>
      </c>
      <c r="AE15" s="38">
        <v>0</v>
      </c>
      <c r="AF15" s="38">
        <v>0</v>
      </c>
      <c r="AG15" s="38">
        <v>0</v>
      </c>
      <c r="AH15" s="39" t="s">
        <v>66</v>
      </c>
      <c r="AI15" s="39" t="s">
        <v>66</v>
      </c>
      <c r="AJ15" s="40" t="s">
        <v>66</v>
      </c>
      <c r="AK15" s="30" t="s">
        <v>72</v>
      </c>
    </row>
    <row r="16" spans="1:37" ht="124.5" customHeight="1" x14ac:dyDescent="0.3">
      <c r="A16" s="30" t="s">
        <v>73</v>
      </c>
      <c r="B16" s="30" t="s">
        <v>57</v>
      </c>
      <c r="C16" s="30" t="s">
        <v>74</v>
      </c>
      <c r="D16" s="30" t="s">
        <v>59</v>
      </c>
      <c r="E16" s="31" t="s">
        <v>55</v>
      </c>
      <c r="F16" s="32" t="s">
        <v>75</v>
      </c>
      <c r="G16" s="30" t="s">
        <v>76</v>
      </c>
      <c r="H16" s="30" t="s">
        <v>77</v>
      </c>
      <c r="I16" s="30" t="s">
        <v>78</v>
      </c>
      <c r="J16" s="30" t="s">
        <v>64</v>
      </c>
      <c r="K16" s="30" t="s">
        <v>65</v>
      </c>
      <c r="L16" s="30" t="s">
        <v>66</v>
      </c>
      <c r="M16" s="30" t="s">
        <v>79</v>
      </c>
      <c r="N16" s="33" t="s">
        <v>68</v>
      </c>
      <c r="O16" s="34" t="s">
        <v>66</v>
      </c>
      <c r="P16" s="34" t="s">
        <v>66</v>
      </c>
      <c r="Q16" s="30" t="s">
        <v>69</v>
      </c>
      <c r="R16" s="33" t="s">
        <v>70</v>
      </c>
      <c r="S16" s="35">
        <v>45660</v>
      </c>
      <c r="T16" s="35">
        <v>46022</v>
      </c>
      <c r="U16" s="36">
        <v>3</v>
      </c>
      <c r="V16" s="36">
        <v>3</v>
      </c>
      <c r="W16" s="36">
        <v>3</v>
      </c>
      <c r="X16" s="36">
        <v>3</v>
      </c>
      <c r="Y16" s="36">
        <v>12</v>
      </c>
      <c r="Z16" s="37">
        <v>0</v>
      </c>
      <c r="AA16" s="37">
        <v>0</v>
      </c>
      <c r="AB16" s="37">
        <v>0</v>
      </c>
      <c r="AC16" s="37">
        <v>0</v>
      </c>
      <c r="AD16" s="37">
        <v>0</v>
      </c>
      <c r="AE16" s="38">
        <v>0</v>
      </c>
      <c r="AF16" s="38">
        <v>0</v>
      </c>
      <c r="AG16" s="38">
        <v>0</v>
      </c>
      <c r="AH16" s="39" t="s">
        <v>66</v>
      </c>
      <c r="AI16" s="39" t="s">
        <v>66</v>
      </c>
      <c r="AJ16" s="40" t="s">
        <v>66</v>
      </c>
      <c r="AK16" s="30" t="s">
        <v>72</v>
      </c>
    </row>
    <row r="17" spans="1:37" ht="144" customHeight="1" x14ac:dyDescent="0.3">
      <c r="A17" s="30" t="s">
        <v>80</v>
      </c>
      <c r="B17" s="30" t="s">
        <v>81</v>
      </c>
      <c r="C17" s="41" t="s">
        <v>82</v>
      </c>
      <c r="D17" s="30" t="s">
        <v>59</v>
      </c>
      <c r="E17" s="31" t="s">
        <v>55</v>
      </c>
      <c r="F17" s="32" t="s">
        <v>83</v>
      </c>
      <c r="G17" s="30" t="s">
        <v>84</v>
      </c>
      <c r="H17" s="30" t="s">
        <v>85</v>
      </c>
      <c r="I17" s="30" t="s">
        <v>86</v>
      </c>
      <c r="J17" s="30" t="s">
        <v>87</v>
      </c>
      <c r="K17" s="30" t="s">
        <v>65</v>
      </c>
      <c r="L17" s="30" t="s">
        <v>66</v>
      </c>
      <c r="M17" s="30" t="s">
        <v>88</v>
      </c>
      <c r="N17" s="33" t="s">
        <v>68</v>
      </c>
      <c r="O17" s="34" t="s">
        <v>66</v>
      </c>
      <c r="P17" s="34" t="s">
        <v>66</v>
      </c>
      <c r="Q17" s="30" t="s">
        <v>69</v>
      </c>
      <c r="R17" s="33" t="s">
        <v>70</v>
      </c>
      <c r="S17" s="35">
        <v>45660</v>
      </c>
      <c r="T17" s="35">
        <v>46022</v>
      </c>
      <c r="U17" s="36">
        <v>1</v>
      </c>
      <c r="V17" s="36">
        <v>1</v>
      </c>
      <c r="W17" s="36">
        <v>1</v>
      </c>
      <c r="X17" s="36">
        <v>1</v>
      </c>
      <c r="Y17" s="36">
        <v>4</v>
      </c>
      <c r="Z17" s="37">
        <v>0</v>
      </c>
      <c r="AA17" s="37">
        <v>0</v>
      </c>
      <c r="AB17" s="37">
        <v>0</v>
      </c>
      <c r="AC17" s="37">
        <v>0</v>
      </c>
      <c r="AD17" s="37">
        <v>0</v>
      </c>
      <c r="AE17" s="38">
        <v>0</v>
      </c>
      <c r="AF17" s="38">
        <v>0</v>
      </c>
      <c r="AG17" s="38">
        <v>0</v>
      </c>
      <c r="AH17" s="39" t="s">
        <v>66</v>
      </c>
      <c r="AI17" s="39" t="s">
        <v>66</v>
      </c>
      <c r="AJ17" s="40" t="s">
        <v>66</v>
      </c>
      <c r="AK17" s="30" t="s">
        <v>72</v>
      </c>
    </row>
    <row r="18" spans="1:37" ht="177.75" customHeight="1" x14ac:dyDescent="0.3">
      <c r="A18" s="30" t="s">
        <v>89</v>
      </c>
      <c r="B18" s="30" t="s">
        <v>81</v>
      </c>
      <c r="C18" s="41" t="s">
        <v>90</v>
      </c>
      <c r="D18" s="30" t="s">
        <v>59</v>
      </c>
      <c r="E18" s="31" t="s">
        <v>55</v>
      </c>
      <c r="F18" s="32" t="s">
        <v>91</v>
      </c>
      <c r="G18" s="30" t="s">
        <v>92</v>
      </c>
      <c r="H18" s="42" t="s">
        <v>93</v>
      </c>
      <c r="I18" s="30" t="s">
        <v>94</v>
      </c>
      <c r="J18" s="30" t="s">
        <v>95</v>
      </c>
      <c r="K18" s="30" t="s">
        <v>65</v>
      </c>
      <c r="L18" s="30" t="s">
        <v>66</v>
      </c>
      <c r="M18" s="30" t="s">
        <v>88</v>
      </c>
      <c r="N18" s="33" t="s">
        <v>68</v>
      </c>
      <c r="O18" s="34" t="s">
        <v>66</v>
      </c>
      <c r="P18" s="34" t="s">
        <v>66</v>
      </c>
      <c r="Q18" s="30" t="s">
        <v>69</v>
      </c>
      <c r="R18" s="33" t="s">
        <v>70</v>
      </c>
      <c r="S18" s="35">
        <v>45660</v>
      </c>
      <c r="T18" s="35">
        <v>45688</v>
      </c>
      <c r="U18" s="36">
        <v>1</v>
      </c>
      <c r="V18" s="36">
        <v>2</v>
      </c>
      <c r="W18" s="36">
        <v>1</v>
      </c>
      <c r="X18" s="36">
        <v>2</v>
      </c>
      <c r="Y18" s="36">
        <v>6</v>
      </c>
      <c r="Z18" s="37">
        <v>0</v>
      </c>
      <c r="AA18" s="37">
        <v>0</v>
      </c>
      <c r="AB18" s="37">
        <v>0</v>
      </c>
      <c r="AC18" s="37">
        <v>0</v>
      </c>
      <c r="AD18" s="37">
        <v>0</v>
      </c>
      <c r="AE18" s="38">
        <v>0</v>
      </c>
      <c r="AF18" s="38">
        <v>0</v>
      </c>
      <c r="AG18" s="38">
        <v>0</v>
      </c>
      <c r="AH18" s="39" t="s">
        <v>66</v>
      </c>
      <c r="AI18" s="39" t="s">
        <v>66</v>
      </c>
      <c r="AJ18" s="40" t="s">
        <v>66</v>
      </c>
      <c r="AK18" s="30" t="s">
        <v>72</v>
      </c>
    </row>
    <row r="19" spans="1:37" ht="114" customHeight="1" x14ac:dyDescent="0.3">
      <c r="A19" s="30" t="s">
        <v>96</v>
      </c>
      <c r="B19" s="30" t="s">
        <v>97</v>
      </c>
      <c r="C19" s="41" t="s">
        <v>98</v>
      </c>
      <c r="D19" s="30" t="s">
        <v>59</v>
      </c>
      <c r="E19" s="31" t="s">
        <v>55</v>
      </c>
      <c r="F19" s="32" t="s">
        <v>99</v>
      </c>
      <c r="G19" s="30" t="s">
        <v>100</v>
      </c>
      <c r="H19" s="43" t="s">
        <v>101</v>
      </c>
      <c r="I19" s="44" t="s">
        <v>102</v>
      </c>
      <c r="J19" s="30" t="s">
        <v>103</v>
      </c>
      <c r="K19" s="30" t="s">
        <v>65</v>
      </c>
      <c r="L19" s="30" t="s">
        <v>66</v>
      </c>
      <c r="M19" s="30" t="s">
        <v>104</v>
      </c>
      <c r="N19" s="33" t="s">
        <v>68</v>
      </c>
      <c r="O19" s="34" t="s">
        <v>66</v>
      </c>
      <c r="P19" s="34" t="s">
        <v>66</v>
      </c>
      <c r="Q19" s="30" t="s">
        <v>69</v>
      </c>
      <c r="R19" s="33" t="s">
        <v>70</v>
      </c>
      <c r="S19" s="35">
        <v>45660</v>
      </c>
      <c r="T19" s="35">
        <v>46022</v>
      </c>
      <c r="U19" s="36">
        <v>1</v>
      </c>
      <c r="V19" s="36">
        <v>1</v>
      </c>
      <c r="W19" s="36">
        <v>2</v>
      </c>
      <c r="X19" s="36">
        <v>1</v>
      </c>
      <c r="Y19" s="36">
        <v>5</v>
      </c>
      <c r="Z19" s="37">
        <v>0</v>
      </c>
      <c r="AA19" s="37">
        <v>0</v>
      </c>
      <c r="AB19" s="37">
        <v>0</v>
      </c>
      <c r="AC19" s="37">
        <v>0</v>
      </c>
      <c r="AD19" s="37">
        <v>0</v>
      </c>
      <c r="AE19" s="38">
        <v>0</v>
      </c>
      <c r="AF19" s="38">
        <v>0</v>
      </c>
      <c r="AG19" s="38">
        <v>0</v>
      </c>
      <c r="AH19" s="39" t="s">
        <v>66</v>
      </c>
      <c r="AI19" s="39" t="s">
        <v>66</v>
      </c>
      <c r="AJ19" s="40" t="s">
        <v>66</v>
      </c>
      <c r="AK19" s="30" t="s">
        <v>72</v>
      </c>
    </row>
    <row r="20" spans="1:37" ht="112.5" customHeight="1" x14ac:dyDescent="0.3">
      <c r="A20" s="30" t="s">
        <v>56</v>
      </c>
      <c r="B20" s="30" t="s">
        <v>57</v>
      </c>
      <c r="C20" s="44" t="s">
        <v>105</v>
      </c>
      <c r="D20" s="30" t="s">
        <v>59</v>
      </c>
      <c r="E20" s="45" t="s">
        <v>55</v>
      </c>
      <c r="F20" s="32" t="s">
        <v>106</v>
      </c>
      <c r="G20" s="43" t="s">
        <v>107</v>
      </c>
      <c r="H20" s="44" t="s">
        <v>108</v>
      </c>
      <c r="I20" s="46" t="s">
        <v>109</v>
      </c>
      <c r="J20" s="44" t="s">
        <v>110</v>
      </c>
      <c r="K20" s="30" t="s">
        <v>65</v>
      </c>
      <c r="L20" s="30" t="s">
        <v>66</v>
      </c>
      <c r="M20" s="43" t="s">
        <v>111</v>
      </c>
      <c r="N20" s="33" t="s">
        <v>68</v>
      </c>
      <c r="O20" s="34" t="s">
        <v>66</v>
      </c>
      <c r="P20" s="34" t="s">
        <v>66</v>
      </c>
      <c r="Q20" s="30" t="s">
        <v>69</v>
      </c>
      <c r="R20" s="33" t="s">
        <v>70</v>
      </c>
      <c r="S20" s="47">
        <v>45660</v>
      </c>
      <c r="T20" s="48">
        <v>46022</v>
      </c>
      <c r="U20" s="49">
        <v>50</v>
      </c>
      <c r="V20" s="49">
        <v>100</v>
      </c>
      <c r="W20" s="49">
        <v>50</v>
      </c>
      <c r="X20" s="49">
        <v>100</v>
      </c>
      <c r="Y20" s="36">
        <v>300</v>
      </c>
      <c r="Z20" s="37">
        <v>0</v>
      </c>
      <c r="AA20" s="37">
        <v>0</v>
      </c>
      <c r="AB20" s="37">
        <v>0</v>
      </c>
      <c r="AC20" s="37">
        <v>0</v>
      </c>
      <c r="AD20" s="37">
        <v>0</v>
      </c>
      <c r="AE20" s="38">
        <v>0</v>
      </c>
      <c r="AF20" s="38">
        <v>0</v>
      </c>
      <c r="AG20" s="38">
        <v>0</v>
      </c>
      <c r="AH20" s="39" t="s">
        <v>66</v>
      </c>
      <c r="AI20" s="39" t="s">
        <v>66</v>
      </c>
      <c r="AJ20" s="40" t="s">
        <v>66</v>
      </c>
      <c r="AK20" s="44" t="s">
        <v>72</v>
      </c>
    </row>
    <row r="21" spans="1:37" ht="90" customHeight="1" x14ac:dyDescent="0.3">
      <c r="A21" s="30" t="s">
        <v>56</v>
      </c>
      <c r="B21" s="30" t="s">
        <v>97</v>
      </c>
      <c r="C21" s="41" t="s">
        <v>112</v>
      </c>
      <c r="D21" s="30" t="s">
        <v>59</v>
      </c>
      <c r="E21" s="50" t="s">
        <v>55</v>
      </c>
      <c r="F21" s="51" t="s">
        <v>161</v>
      </c>
      <c r="G21" s="30" t="s">
        <v>114</v>
      </c>
      <c r="H21" s="44" t="s">
        <v>115</v>
      </c>
      <c r="I21" s="52" t="s">
        <v>116</v>
      </c>
      <c r="J21" s="30" t="s">
        <v>117</v>
      </c>
      <c r="K21" s="30" t="s">
        <v>65</v>
      </c>
      <c r="L21" s="30" t="s">
        <v>66</v>
      </c>
      <c r="M21" s="43" t="s">
        <v>104</v>
      </c>
      <c r="N21" s="33" t="s">
        <v>68</v>
      </c>
      <c r="O21" s="34" t="s">
        <v>66</v>
      </c>
      <c r="P21" s="34" t="s">
        <v>66</v>
      </c>
      <c r="Q21" s="30" t="s">
        <v>69</v>
      </c>
      <c r="R21" s="33" t="s">
        <v>70</v>
      </c>
      <c r="S21" s="48">
        <v>45660</v>
      </c>
      <c r="T21" s="48">
        <v>46022</v>
      </c>
      <c r="U21" s="49">
        <v>1</v>
      </c>
      <c r="V21" s="49"/>
      <c r="W21" s="49">
        <v>1</v>
      </c>
      <c r="X21" s="49"/>
      <c r="Y21" s="36">
        <v>2</v>
      </c>
      <c r="Z21" s="37">
        <v>0</v>
      </c>
      <c r="AA21" s="37">
        <v>0</v>
      </c>
      <c r="AB21" s="37">
        <v>0</v>
      </c>
      <c r="AC21" s="37">
        <v>0</v>
      </c>
      <c r="AD21" s="37">
        <v>0</v>
      </c>
      <c r="AE21" s="38">
        <v>0</v>
      </c>
      <c r="AF21" s="38">
        <v>0</v>
      </c>
      <c r="AG21" s="38">
        <v>0</v>
      </c>
      <c r="AH21" s="39" t="s">
        <v>66</v>
      </c>
      <c r="AI21" s="39" t="s">
        <v>66</v>
      </c>
      <c r="AJ21" s="40" t="s">
        <v>66</v>
      </c>
      <c r="AK21" s="44" t="s">
        <v>72</v>
      </c>
    </row>
    <row r="22" spans="1:37" ht="409.5" customHeight="1" x14ac:dyDescent="0.3">
      <c r="A22" s="30" t="s">
        <v>56</v>
      </c>
      <c r="B22" s="30" t="s">
        <v>57</v>
      </c>
      <c r="C22" s="41" t="s">
        <v>2129</v>
      </c>
      <c r="D22" s="30" t="s">
        <v>59</v>
      </c>
      <c r="E22" s="45" t="s">
        <v>55</v>
      </c>
      <c r="F22" s="51" t="s">
        <v>118</v>
      </c>
      <c r="G22" s="30" t="s">
        <v>2130</v>
      </c>
      <c r="H22" s="44" t="s">
        <v>2131</v>
      </c>
      <c r="I22" s="52" t="s">
        <v>2132</v>
      </c>
      <c r="J22" s="30" t="s">
        <v>2133</v>
      </c>
      <c r="K22" s="30" t="s">
        <v>65</v>
      </c>
      <c r="L22" s="30" t="s">
        <v>66</v>
      </c>
      <c r="M22" s="43" t="s">
        <v>2134</v>
      </c>
      <c r="N22" s="33" t="s">
        <v>68</v>
      </c>
      <c r="O22" s="34"/>
      <c r="P22" s="34"/>
      <c r="Q22" s="30" t="s">
        <v>69</v>
      </c>
      <c r="R22" s="33" t="s">
        <v>70</v>
      </c>
      <c r="S22" s="48">
        <v>45660</v>
      </c>
      <c r="T22" s="48">
        <v>46022</v>
      </c>
      <c r="U22" s="53">
        <v>0.25</v>
      </c>
      <c r="V22" s="53">
        <v>0.25</v>
      </c>
      <c r="W22" s="53">
        <v>0.25</v>
      </c>
      <c r="X22" s="53">
        <v>0.25</v>
      </c>
      <c r="Y22" s="54">
        <v>1</v>
      </c>
      <c r="Z22" s="37">
        <v>1000</v>
      </c>
      <c r="AA22" s="37">
        <v>1000</v>
      </c>
      <c r="AB22" s="37">
        <v>1000</v>
      </c>
      <c r="AC22" s="37">
        <v>1000</v>
      </c>
      <c r="AD22" s="37">
        <f>SUM(Z22:AC22)</f>
        <v>4000</v>
      </c>
      <c r="AE22" s="38">
        <v>4000</v>
      </c>
      <c r="AF22" s="38"/>
      <c r="AG22" s="38">
        <f>SUM(AE22:AF22)</f>
        <v>4000</v>
      </c>
      <c r="AH22" s="39" t="s">
        <v>2021</v>
      </c>
      <c r="AI22" s="34" t="s">
        <v>2169</v>
      </c>
      <c r="AJ22" s="40" t="s">
        <v>159</v>
      </c>
      <c r="AK22" s="44" t="s">
        <v>72</v>
      </c>
    </row>
    <row r="23" spans="1:37" ht="26.25" customHeight="1" x14ac:dyDescent="0.3">
      <c r="A23" s="55"/>
      <c r="B23" s="56"/>
      <c r="C23" s="56"/>
      <c r="D23" s="56"/>
      <c r="E23" s="56"/>
      <c r="F23" s="56"/>
      <c r="G23" s="56"/>
      <c r="H23" s="56"/>
      <c r="I23" s="56"/>
      <c r="J23" s="56"/>
      <c r="K23" s="56"/>
      <c r="L23" s="56"/>
      <c r="M23" s="56"/>
      <c r="N23" s="56"/>
      <c r="O23" s="56"/>
      <c r="P23" s="57" t="s">
        <v>119</v>
      </c>
      <c r="Q23" s="56"/>
      <c r="R23" s="56"/>
      <c r="S23" s="56"/>
      <c r="T23" s="56"/>
      <c r="U23" s="56"/>
      <c r="V23" s="56"/>
      <c r="W23" s="56"/>
      <c r="X23" s="56"/>
      <c r="Y23" s="56"/>
      <c r="Z23" s="56"/>
      <c r="AA23" s="56"/>
      <c r="AB23" s="56"/>
      <c r="AC23" s="56"/>
      <c r="AD23" s="56"/>
      <c r="AE23" s="58">
        <f>SUM(AE15:AE22)</f>
        <v>4000</v>
      </c>
      <c r="AF23" s="59">
        <f>SUM(AF15:AF22)</f>
        <v>0</v>
      </c>
      <c r="AG23" s="60">
        <f>SUM(AG15:AG22)</f>
        <v>4000</v>
      </c>
      <c r="AH23" s="55"/>
      <c r="AI23" s="55"/>
      <c r="AJ23" s="55"/>
      <c r="AK23" s="61"/>
    </row>
    <row r="24" spans="1:37" ht="24" customHeight="1" x14ac:dyDescent="0.3">
      <c r="A24" s="29"/>
      <c r="B24" s="29"/>
      <c r="C24" s="29"/>
      <c r="D24" s="29"/>
      <c r="E24" s="29"/>
      <c r="F24" s="29"/>
      <c r="G24" s="29"/>
      <c r="H24" s="29" t="s">
        <v>120</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row>
    <row r="25" spans="1:37" ht="57.6" x14ac:dyDescent="0.3">
      <c r="A25" s="43" t="s">
        <v>73</v>
      </c>
      <c r="B25" s="43" t="s">
        <v>97</v>
      </c>
      <c r="C25" s="62" t="s">
        <v>121</v>
      </c>
      <c r="D25" s="30" t="s">
        <v>59</v>
      </c>
      <c r="E25" s="63" t="s">
        <v>122</v>
      </c>
      <c r="F25" s="32" t="s">
        <v>60</v>
      </c>
      <c r="G25" s="43" t="s">
        <v>123</v>
      </c>
      <c r="H25" s="64" t="s">
        <v>124</v>
      </c>
      <c r="I25" s="30" t="s">
        <v>125</v>
      </c>
      <c r="J25" s="30" t="s">
        <v>126</v>
      </c>
      <c r="K25" s="30" t="s">
        <v>65</v>
      </c>
      <c r="L25" s="30" t="s">
        <v>66</v>
      </c>
      <c r="M25" s="65" t="s">
        <v>127</v>
      </c>
      <c r="N25" s="33" t="s">
        <v>68</v>
      </c>
      <c r="O25" s="34" t="s">
        <v>66</v>
      </c>
      <c r="P25" s="34" t="s">
        <v>66</v>
      </c>
      <c r="Q25" s="30" t="s">
        <v>68</v>
      </c>
      <c r="R25" s="33" t="s">
        <v>70</v>
      </c>
      <c r="S25" s="35">
        <v>45659</v>
      </c>
      <c r="T25" s="35">
        <v>46022</v>
      </c>
      <c r="U25" s="66">
        <v>90</v>
      </c>
      <c r="V25" s="66">
        <v>90</v>
      </c>
      <c r="W25" s="66">
        <v>90</v>
      </c>
      <c r="X25" s="66">
        <v>90</v>
      </c>
      <c r="Y25" s="67">
        <v>360</v>
      </c>
      <c r="Z25" s="37">
        <v>0</v>
      </c>
      <c r="AA25" s="37">
        <v>0</v>
      </c>
      <c r="AB25" s="37">
        <v>0</v>
      </c>
      <c r="AC25" s="37">
        <v>0</v>
      </c>
      <c r="AD25" s="37">
        <v>0</v>
      </c>
      <c r="AE25" s="37">
        <v>0</v>
      </c>
      <c r="AF25" s="37">
        <v>0</v>
      </c>
      <c r="AG25" s="37">
        <v>0</v>
      </c>
      <c r="AH25" s="39" t="s">
        <v>66</v>
      </c>
      <c r="AI25" s="39" t="s">
        <v>66</v>
      </c>
      <c r="AJ25" s="40" t="s">
        <v>66</v>
      </c>
      <c r="AK25" s="30" t="s">
        <v>128</v>
      </c>
    </row>
    <row r="26" spans="1:37" ht="57.6" x14ac:dyDescent="0.3">
      <c r="A26" s="43" t="s">
        <v>73</v>
      </c>
      <c r="B26" s="43" t="s">
        <v>97</v>
      </c>
      <c r="C26" s="30" t="s">
        <v>121</v>
      </c>
      <c r="D26" s="30" t="s">
        <v>59</v>
      </c>
      <c r="E26" s="63" t="s">
        <v>122</v>
      </c>
      <c r="F26" s="32" t="s">
        <v>75</v>
      </c>
      <c r="G26" s="43" t="s">
        <v>123</v>
      </c>
      <c r="H26" s="64" t="s">
        <v>129</v>
      </c>
      <c r="I26" s="30" t="s">
        <v>130</v>
      </c>
      <c r="J26" s="30" t="s">
        <v>131</v>
      </c>
      <c r="K26" s="30" t="s">
        <v>65</v>
      </c>
      <c r="L26" s="30" t="s">
        <v>66</v>
      </c>
      <c r="M26" s="65" t="s">
        <v>127</v>
      </c>
      <c r="N26" s="33" t="s">
        <v>68</v>
      </c>
      <c r="O26" s="34" t="s">
        <v>66</v>
      </c>
      <c r="P26" s="34" t="s">
        <v>66</v>
      </c>
      <c r="Q26" s="30" t="s">
        <v>68</v>
      </c>
      <c r="R26" s="33" t="s">
        <v>70</v>
      </c>
      <c r="S26" s="35">
        <v>45659</v>
      </c>
      <c r="T26" s="35">
        <v>46022</v>
      </c>
      <c r="U26" s="68">
        <v>9</v>
      </c>
      <c r="V26" s="68">
        <v>9</v>
      </c>
      <c r="W26" s="68">
        <v>9</v>
      </c>
      <c r="X26" s="68">
        <v>9</v>
      </c>
      <c r="Y26" s="67" t="s">
        <v>132</v>
      </c>
      <c r="Z26" s="37">
        <v>0</v>
      </c>
      <c r="AA26" s="37">
        <v>0</v>
      </c>
      <c r="AB26" s="37">
        <v>0</v>
      </c>
      <c r="AC26" s="37">
        <v>0</v>
      </c>
      <c r="AD26" s="37">
        <v>0</v>
      </c>
      <c r="AE26" s="37">
        <v>0</v>
      </c>
      <c r="AF26" s="37">
        <v>0</v>
      </c>
      <c r="AG26" s="37">
        <v>0</v>
      </c>
      <c r="AH26" s="39" t="s">
        <v>66</v>
      </c>
      <c r="AI26" s="39" t="s">
        <v>66</v>
      </c>
      <c r="AJ26" s="40" t="s">
        <v>66</v>
      </c>
      <c r="AK26" s="30" t="s">
        <v>128</v>
      </c>
    </row>
    <row r="27" spans="1:37" ht="63.75" customHeight="1" x14ac:dyDescent="0.3">
      <c r="A27" s="436" t="s">
        <v>73</v>
      </c>
      <c r="B27" s="436" t="s">
        <v>97</v>
      </c>
      <c r="C27" s="436" t="s">
        <v>121</v>
      </c>
      <c r="D27" s="433" t="s">
        <v>59</v>
      </c>
      <c r="E27" s="448" t="s">
        <v>122</v>
      </c>
      <c r="F27" s="69" t="s">
        <v>83</v>
      </c>
      <c r="G27" s="436" t="s">
        <v>133</v>
      </c>
      <c r="H27" s="436" t="s">
        <v>134</v>
      </c>
      <c r="I27" s="436" t="s">
        <v>135</v>
      </c>
      <c r="J27" s="436" t="s">
        <v>136</v>
      </c>
      <c r="K27" s="30" t="s">
        <v>137</v>
      </c>
      <c r="L27" s="30" t="s">
        <v>137</v>
      </c>
      <c r="M27" s="65" t="s">
        <v>138</v>
      </c>
      <c r="N27" s="33" t="s">
        <v>68</v>
      </c>
      <c r="O27" s="34" t="s">
        <v>66</v>
      </c>
      <c r="P27" s="34" t="s">
        <v>66</v>
      </c>
      <c r="Q27" s="30" t="s">
        <v>68</v>
      </c>
      <c r="R27" s="33" t="s">
        <v>70</v>
      </c>
      <c r="S27" s="35">
        <v>45947</v>
      </c>
      <c r="T27" s="35">
        <v>45947</v>
      </c>
      <c r="U27" s="68"/>
      <c r="V27" s="68"/>
      <c r="W27" s="68"/>
      <c r="X27" s="68">
        <v>10</v>
      </c>
      <c r="Y27" s="67">
        <v>10</v>
      </c>
      <c r="Z27" s="37">
        <v>0</v>
      </c>
      <c r="AA27" s="37">
        <v>0</v>
      </c>
      <c r="AB27" s="37">
        <v>0</v>
      </c>
      <c r="AC27" s="37">
        <v>0</v>
      </c>
      <c r="AD27" s="37">
        <v>0</v>
      </c>
      <c r="AE27" s="37">
        <v>0</v>
      </c>
      <c r="AF27" s="37">
        <v>0</v>
      </c>
      <c r="AG27" s="37">
        <v>0</v>
      </c>
      <c r="AH27" s="39" t="s">
        <v>66</v>
      </c>
      <c r="AI27" s="39" t="s">
        <v>66</v>
      </c>
      <c r="AJ27" s="40" t="s">
        <v>66</v>
      </c>
      <c r="AK27" s="436" t="s">
        <v>128</v>
      </c>
    </row>
    <row r="28" spans="1:37" ht="52.5" customHeight="1" x14ac:dyDescent="0.3">
      <c r="A28" s="437"/>
      <c r="B28" s="437"/>
      <c r="C28" s="437"/>
      <c r="D28" s="435"/>
      <c r="E28" s="449"/>
      <c r="F28" s="70"/>
      <c r="G28" s="437"/>
      <c r="H28" s="437"/>
      <c r="I28" s="437"/>
      <c r="J28" s="437"/>
      <c r="K28" s="30" t="s">
        <v>139</v>
      </c>
      <c r="L28" s="30" t="s">
        <v>66</v>
      </c>
      <c r="M28" s="65" t="s">
        <v>140</v>
      </c>
      <c r="N28" s="33" t="s">
        <v>68</v>
      </c>
      <c r="O28" s="34" t="s">
        <v>66</v>
      </c>
      <c r="P28" s="34" t="s">
        <v>66</v>
      </c>
      <c r="Q28" s="30" t="s">
        <v>68</v>
      </c>
      <c r="R28" s="33" t="s">
        <v>70</v>
      </c>
      <c r="S28" s="35">
        <v>45975</v>
      </c>
      <c r="T28" s="35">
        <v>45975</v>
      </c>
      <c r="U28" s="68"/>
      <c r="V28" s="68"/>
      <c r="W28" s="68"/>
      <c r="X28" s="68">
        <v>10</v>
      </c>
      <c r="Y28" s="67">
        <v>10</v>
      </c>
      <c r="Z28" s="37">
        <v>0</v>
      </c>
      <c r="AA28" s="37">
        <v>0</v>
      </c>
      <c r="AB28" s="37">
        <v>0</v>
      </c>
      <c r="AC28" s="37">
        <v>0</v>
      </c>
      <c r="AD28" s="37">
        <v>0</v>
      </c>
      <c r="AE28" s="37">
        <v>0</v>
      </c>
      <c r="AF28" s="37">
        <v>0</v>
      </c>
      <c r="AG28" s="37">
        <v>0</v>
      </c>
      <c r="AH28" s="39" t="s">
        <v>66</v>
      </c>
      <c r="AI28" s="39" t="s">
        <v>66</v>
      </c>
      <c r="AJ28" s="40" t="s">
        <v>66</v>
      </c>
      <c r="AK28" s="437"/>
    </row>
    <row r="29" spans="1:37" ht="57.6" x14ac:dyDescent="0.3">
      <c r="A29" s="30" t="s">
        <v>73</v>
      </c>
      <c r="B29" s="43" t="s">
        <v>97</v>
      </c>
      <c r="C29" s="30" t="s">
        <v>121</v>
      </c>
      <c r="D29" s="30" t="s">
        <v>59</v>
      </c>
      <c r="E29" s="63" t="s">
        <v>122</v>
      </c>
      <c r="F29" s="32" t="s">
        <v>91</v>
      </c>
      <c r="G29" s="30" t="s">
        <v>141</v>
      </c>
      <c r="H29" s="421" t="s">
        <v>142</v>
      </c>
      <c r="I29" s="30" t="s">
        <v>143</v>
      </c>
      <c r="J29" s="30" t="s">
        <v>144</v>
      </c>
      <c r="K29" s="30" t="s">
        <v>65</v>
      </c>
      <c r="L29" s="30" t="s">
        <v>66</v>
      </c>
      <c r="M29" s="65" t="s">
        <v>145</v>
      </c>
      <c r="N29" s="33" t="s">
        <v>68</v>
      </c>
      <c r="O29" s="34" t="s">
        <v>66</v>
      </c>
      <c r="P29" s="34" t="s">
        <v>66</v>
      </c>
      <c r="Q29" s="30" t="s">
        <v>68</v>
      </c>
      <c r="R29" s="33" t="s">
        <v>70</v>
      </c>
      <c r="S29" s="35">
        <v>45659</v>
      </c>
      <c r="T29" s="35">
        <v>46022</v>
      </c>
      <c r="U29" s="68">
        <v>12</v>
      </c>
      <c r="V29" s="68">
        <v>12</v>
      </c>
      <c r="W29" s="68">
        <v>12</v>
      </c>
      <c r="X29" s="68">
        <v>12</v>
      </c>
      <c r="Y29" s="67">
        <v>48</v>
      </c>
      <c r="Z29" s="37">
        <v>0</v>
      </c>
      <c r="AA29" s="37">
        <v>0</v>
      </c>
      <c r="AB29" s="37">
        <v>0</v>
      </c>
      <c r="AC29" s="37">
        <v>0</v>
      </c>
      <c r="AD29" s="37">
        <v>0</v>
      </c>
      <c r="AE29" s="37">
        <v>0</v>
      </c>
      <c r="AF29" s="37">
        <v>0</v>
      </c>
      <c r="AG29" s="37">
        <v>0</v>
      </c>
      <c r="AH29" s="39" t="s">
        <v>66</v>
      </c>
      <c r="AI29" s="39" t="s">
        <v>66</v>
      </c>
      <c r="AJ29" s="40" t="s">
        <v>66</v>
      </c>
      <c r="AK29" s="43" t="s">
        <v>128</v>
      </c>
    </row>
    <row r="30" spans="1:37" ht="72" x14ac:dyDescent="0.3">
      <c r="A30" s="30" t="s">
        <v>80</v>
      </c>
      <c r="B30" s="43" t="s">
        <v>57</v>
      </c>
      <c r="C30" s="30" t="s">
        <v>146</v>
      </c>
      <c r="D30" s="30" t="s">
        <v>59</v>
      </c>
      <c r="E30" s="63" t="s">
        <v>122</v>
      </c>
      <c r="F30" s="32" t="s">
        <v>99</v>
      </c>
      <c r="G30" s="30" t="s">
        <v>147</v>
      </c>
      <c r="H30" s="421" t="s">
        <v>148</v>
      </c>
      <c r="I30" s="30" t="s">
        <v>149</v>
      </c>
      <c r="J30" s="30" t="s">
        <v>150</v>
      </c>
      <c r="K30" s="30" t="s">
        <v>137</v>
      </c>
      <c r="L30" s="30" t="s">
        <v>137</v>
      </c>
      <c r="M30" s="65" t="s">
        <v>151</v>
      </c>
      <c r="N30" s="33" t="s">
        <v>68</v>
      </c>
      <c r="O30" s="34" t="s">
        <v>66</v>
      </c>
      <c r="P30" s="34" t="s">
        <v>66</v>
      </c>
      <c r="Q30" s="30" t="s">
        <v>68</v>
      </c>
      <c r="R30" s="33" t="s">
        <v>70</v>
      </c>
      <c r="S30" s="35">
        <v>45932</v>
      </c>
      <c r="T30" s="35">
        <v>45936</v>
      </c>
      <c r="U30" s="71"/>
      <c r="V30" s="71"/>
      <c r="W30" s="71"/>
      <c r="X30" s="68">
        <v>100</v>
      </c>
      <c r="Y30" s="67">
        <v>100</v>
      </c>
      <c r="Z30" s="37">
        <v>0</v>
      </c>
      <c r="AA30" s="37">
        <v>0</v>
      </c>
      <c r="AB30" s="37">
        <v>0</v>
      </c>
      <c r="AC30" s="37">
        <v>0</v>
      </c>
      <c r="AD30" s="37">
        <v>0</v>
      </c>
      <c r="AE30" s="37">
        <v>0</v>
      </c>
      <c r="AF30" s="37">
        <v>0</v>
      </c>
      <c r="AG30" s="37">
        <v>0</v>
      </c>
      <c r="AH30" s="39" t="s">
        <v>66</v>
      </c>
      <c r="AI30" s="39" t="s">
        <v>66</v>
      </c>
      <c r="AJ30" s="40" t="s">
        <v>66</v>
      </c>
      <c r="AK30" s="46" t="s">
        <v>128</v>
      </c>
    </row>
    <row r="31" spans="1:37" ht="72" x14ac:dyDescent="0.3">
      <c r="A31" s="30" t="s">
        <v>80</v>
      </c>
      <c r="B31" s="43" t="s">
        <v>57</v>
      </c>
      <c r="C31" s="30" t="s">
        <v>152</v>
      </c>
      <c r="D31" s="30" t="s">
        <v>59</v>
      </c>
      <c r="E31" s="63" t="s">
        <v>122</v>
      </c>
      <c r="F31" s="32" t="s">
        <v>106</v>
      </c>
      <c r="G31" s="30" t="s">
        <v>153</v>
      </c>
      <c r="H31" s="421" t="s">
        <v>154</v>
      </c>
      <c r="I31" s="30" t="s">
        <v>155</v>
      </c>
      <c r="J31" s="30" t="s">
        <v>156</v>
      </c>
      <c r="K31" s="30" t="s">
        <v>65</v>
      </c>
      <c r="L31" s="30" t="s">
        <v>66</v>
      </c>
      <c r="M31" s="65" t="s">
        <v>157</v>
      </c>
      <c r="N31" s="33" t="s">
        <v>158</v>
      </c>
      <c r="O31" s="34" t="s">
        <v>66</v>
      </c>
      <c r="P31" s="34" t="s">
        <v>66</v>
      </c>
      <c r="Q31" s="30" t="s">
        <v>158</v>
      </c>
      <c r="R31" s="33" t="s">
        <v>70</v>
      </c>
      <c r="S31" s="35">
        <v>45986</v>
      </c>
      <c r="T31" s="35">
        <v>45986</v>
      </c>
      <c r="U31" s="71"/>
      <c r="V31" s="71"/>
      <c r="W31" s="71"/>
      <c r="X31" s="68">
        <v>1</v>
      </c>
      <c r="Y31" s="67">
        <v>1</v>
      </c>
      <c r="Z31" s="37">
        <v>0</v>
      </c>
      <c r="AA31" s="37">
        <v>0</v>
      </c>
      <c r="AB31" s="37">
        <v>0</v>
      </c>
      <c r="AC31" s="37">
        <v>0</v>
      </c>
      <c r="AD31" s="37">
        <v>0</v>
      </c>
      <c r="AE31" s="37">
        <v>0</v>
      </c>
      <c r="AF31" s="37">
        <v>0</v>
      </c>
      <c r="AG31" s="37">
        <v>0</v>
      </c>
      <c r="AH31" s="39" t="s">
        <v>66</v>
      </c>
      <c r="AI31" s="39" t="s">
        <v>66</v>
      </c>
      <c r="AJ31" s="40" t="s">
        <v>66</v>
      </c>
      <c r="AK31" s="70"/>
    </row>
    <row r="32" spans="1:37" ht="72" x14ac:dyDescent="0.3">
      <c r="A32" s="30" t="s">
        <v>80</v>
      </c>
      <c r="B32" s="43" t="s">
        <v>97</v>
      </c>
      <c r="C32" s="30" t="s">
        <v>160</v>
      </c>
      <c r="D32" s="30" t="s">
        <v>59</v>
      </c>
      <c r="E32" s="63" t="s">
        <v>122</v>
      </c>
      <c r="F32" s="425" t="s">
        <v>161</v>
      </c>
      <c r="G32" s="30" t="s">
        <v>162</v>
      </c>
      <c r="H32" s="421" t="s">
        <v>163</v>
      </c>
      <c r="I32" s="30" t="s">
        <v>164</v>
      </c>
      <c r="J32" s="30" t="s">
        <v>165</v>
      </c>
      <c r="K32" s="30" t="s">
        <v>65</v>
      </c>
      <c r="L32" s="30" t="s">
        <v>66</v>
      </c>
      <c r="M32" s="65" t="s">
        <v>166</v>
      </c>
      <c r="N32" s="33" t="s">
        <v>68</v>
      </c>
      <c r="O32" s="34" t="s">
        <v>66</v>
      </c>
      <c r="P32" s="34" t="s">
        <v>66</v>
      </c>
      <c r="Q32" s="30" t="s">
        <v>68</v>
      </c>
      <c r="R32" s="33" t="s">
        <v>70</v>
      </c>
      <c r="S32" s="72">
        <v>45881</v>
      </c>
      <c r="T32" s="72">
        <v>45884</v>
      </c>
      <c r="U32" s="71"/>
      <c r="V32" s="71"/>
      <c r="W32" s="68">
        <v>3</v>
      </c>
      <c r="X32" s="68"/>
      <c r="Y32" s="67">
        <v>3</v>
      </c>
      <c r="Z32" s="37">
        <v>0</v>
      </c>
      <c r="AA32" s="37">
        <v>0</v>
      </c>
      <c r="AB32" s="37">
        <v>0</v>
      </c>
      <c r="AC32" s="37">
        <v>0</v>
      </c>
      <c r="AD32" s="37">
        <v>0</v>
      </c>
      <c r="AE32" s="37">
        <v>0</v>
      </c>
      <c r="AF32" s="37">
        <v>0</v>
      </c>
      <c r="AG32" s="37">
        <v>0</v>
      </c>
      <c r="AH32" s="39" t="s">
        <v>66</v>
      </c>
      <c r="AI32" s="39" t="s">
        <v>66</v>
      </c>
      <c r="AJ32" s="40" t="s">
        <v>66</v>
      </c>
      <c r="AK32" s="421" t="s">
        <v>128</v>
      </c>
    </row>
    <row r="33" spans="1:37" ht="72" x14ac:dyDescent="0.3">
      <c r="A33" s="30" t="s">
        <v>80</v>
      </c>
      <c r="B33" s="43" t="s">
        <v>97</v>
      </c>
      <c r="C33" s="30" t="s">
        <v>167</v>
      </c>
      <c r="D33" s="30" t="s">
        <v>59</v>
      </c>
      <c r="E33" s="63" t="s">
        <v>122</v>
      </c>
      <c r="F33" s="32" t="s">
        <v>168</v>
      </c>
      <c r="G33" s="30" t="s">
        <v>169</v>
      </c>
      <c r="H33" s="30" t="s">
        <v>170</v>
      </c>
      <c r="I33" s="30" t="s">
        <v>171</v>
      </c>
      <c r="J33" s="30" t="s">
        <v>172</v>
      </c>
      <c r="K33" s="30" t="s">
        <v>65</v>
      </c>
      <c r="L33" s="30" t="s">
        <v>66</v>
      </c>
      <c r="M33" s="65" t="s">
        <v>127</v>
      </c>
      <c r="N33" s="33" t="s">
        <v>158</v>
      </c>
      <c r="O33" s="34" t="s">
        <v>66</v>
      </c>
      <c r="P33" s="34" t="s">
        <v>66</v>
      </c>
      <c r="Q33" s="30" t="s">
        <v>158</v>
      </c>
      <c r="R33" s="33" t="s">
        <v>70</v>
      </c>
      <c r="S33" s="48">
        <v>45659</v>
      </c>
      <c r="T33" s="48">
        <v>46000</v>
      </c>
      <c r="U33" s="68">
        <v>1</v>
      </c>
      <c r="V33" s="68">
        <v>1</v>
      </c>
      <c r="W33" s="68">
        <v>1</v>
      </c>
      <c r="X33" s="68">
        <v>1</v>
      </c>
      <c r="Y33" s="67">
        <v>4</v>
      </c>
      <c r="Z33" s="37">
        <v>0</v>
      </c>
      <c r="AA33" s="37">
        <v>0</v>
      </c>
      <c r="AB33" s="37">
        <v>0</v>
      </c>
      <c r="AC33" s="37">
        <v>0</v>
      </c>
      <c r="AD33" s="37">
        <v>0</v>
      </c>
      <c r="AE33" s="37">
        <v>0</v>
      </c>
      <c r="AF33" s="37">
        <v>0</v>
      </c>
      <c r="AG33" s="37">
        <v>0</v>
      </c>
      <c r="AH33" s="39" t="s">
        <v>66</v>
      </c>
      <c r="AI33" s="39" t="s">
        <v>66</v>
      </c>
      <c r="AJ33" s="40" t="s">
        <v>66</v>
      </c>
      <c r="AK33" s="70"/>
    </row>
    <row r="34" spans="1:37" ht="72" x14ac:dyDescent="0.3">
      <c r="A34" s="30" t="s">
        <v>80</v>
      </c>
      <c r="B34" s="43" t="s">
        <v>97</v>
      </c>
      <c r="C34" s="30" t="s">
        <v>121</v>
      </c>
      <c r="D34" s="30" t="s">
        <v>59</v>
      </c>
      <c r="E34" s="63" t="s">
        <v>122</v>
      </c>
      <c r="F34" s="32" t="s">
        <v>173</v>
      </c>
      <c r="G34" s="43" t="s">
        <v>174</v>
      </c>
      <c r="H34" s="30" t="s">
        <v>175</v>
      </c>
      <c r="I34" s="30" t="s">
        <v>176</v>
      </c>
      <c r="J34" s="30" t="s">
        <v>177</v>
      </c>
      <c r="K34" s="30" t="s">
        <v>65</v>
      </c>
      <c r="L34" s="30" t="s">
        <v>66</v>
      </c>
      <c r="M34" s="66" t="s">
        <v>127</v>
      </c>
      <c r="N34" s="33" t="s">
        <v>158</v>
      </c>
      <c r="O34" s="39" t="s">
        <v>66</v>
      </c>
      <c r="P34" s="39" t="s">
        <v>66</v>
      </c>
      <c r="Q34" s="30" t="s">
        <v>158</v>
      </c>
      <c r="R34" s="33" t="s">
        <v>70</v>
      </c>
      <c r="S34" s="35">
        <v>45659</v>
      </c>
      <c r="T34" s="35">
        <v>46021</v>
      </c>
      <c r="U34" s="68">
        <v>36</v>
      </c>
      <c r="V34" s="68">
        <v>36</v>
      </c>
      <c r="W34" s="68">
        <v>36</v>
      </c>
      <c r="X34" s="68">
        <v>36</v>
      </c>
      <c r="Y34" s="67">
        <v>144</v>
      </c>
      <c r="Z34" s="37">
        <v>0</v>
      </c>
      <c r="AA34" s="37">
        <v>0</v>
      </c>
      <c r="AB34" s="37">
        <v>0</v>
      </c>
      <c r="AC34" s="37">
        <v>0</v>
      </c>
      <c r="AD34" s="37">
        <v>0</v>
      </c>
      <c r="AE34" s="37">
        <v>0</v>
      </c>
      <c r="AF34" s="37">
        <v>0</v>
      </c>
      <c r="AG34" s="37">
        <v>0</v>
      </c>
      <c r="AH34" s="39" t="s">
        <v>66</v>
      </c>
      <c r="AI34" s="39" t="s">
        <v>66</v>
      </c>
      <c r="AJ34" s="40" t="s">
        <v>66</v>
      </c>
      <c r="AK34" s="30" t="s">
        <v>178</v>
      </c>
    </row>
    <row r="35" spans="1:37" ht="72" x14ac:dyDescent="0.3">
      <c r="A35" s="30" t="s">
        <v>80</v>
      </c>
      <c r="B35" s="43" t="s">
        <v>97</v>
      </c>
      <c r="C35" s="30" t="s">
        <v>179</v>
      </c>
      <c r="D35" s="30" t="s">
        <v>59</v>
      </c>
      <c r="E35" s="63" t="s">
        <v>122</v>
      </c>
      <c r="F35" s="32" t="s">
        <v>180</v>
      </c>
      <c r="G35" s="43" t="s">
        <v>181</v>
      </c>
      <c r="H35" s="30" t="s">
        <v>182</v>
      </c>
      <c r="I35" s="30" t="s">
        <v>183</v>
      </c>
      <c r="J35" s="30" t="s">
        <v>184</v>
      </c>
      <c r="K35" s="30" t="s">
        <v>65</v>
      </c>
      <c r="L35" s="30" t="s">
        <v>66</v>
      </c>
      <c r="M35" s="66" t="s">
        <v>127</v>
      </c>
      <c r="N35" s="33" t="s">
        <v>158</v>
      </c>
      <c r="O35" s="39" t="s">
        <v>66</v>
      </c>
      <c r="P35" s="39" t="s">
        <v>66</v>
      </c>
      <c r="Q35" s="30" t="s">
        <v>158</v>
      </c>
      <c r="R35" s="33" t="s">
        <v>70</v>
      </c>
      <c r="S35" s="35">
        <v>45659</v>
      </c>
      <c r="T35" s="35">
        <v>46021</v>
      </c>
      <c r="U35" s="68">
        <v>9</v>
      </c>
      <c r="V35" s="68">
        <v>9</v>
      </c>
      <c r="W35" s="68">
        <v>9</v>
      </c>
      <c r="X35" s="68">
        <v>9</v>
      </c>
      <c r="Y35" s="67">
        <v>36</v>
      </c>
      <c r="Z35" s="37">
        <v>0</v>
      </c>
      <c r="AA35" s="37">
        <v>0</v>
      </c>
      <c r="AB35" s="37">
        <v>0</v>
      </c>
      <c r="AC35" s="37">
        <v>0</v>
      </c>
      <c r="AD35" s="37">
        <v>0</v>
      </c>
      <c r="AE35" s="37">
        <v>0</v>
      </c>
      <c r="AF35" s="37">
        <v>0</v>
      </c>
      <c r="AG35" s="37">
        <v>0</v>
      </c>
      <c r="AH35" s="39" t="s">
        <v>66</v>
      </c>
      <c r="AI35" s="39" t="s">
        <v>66</v>
      </c>
      <c r="AJ35" s="40" t="s">
        <v>66</v>
      </c>
      <c r="AK35" s="30" t="s">
        <v>185</v>
      </c>
    </row>
    <row r="36" spans="1:37" ht="72" x14ac:dyDescent="0.3">
      <c r="A36" s="30" t="s">
        <v>80</v>
      </c>
      <c r="B36" s="43" t="s">
        <v>97</v>
      </c>
      <c r="C36" s="30" t="s">
        <v>186</v>
      </c>
      <c r="D36" s="30" t="s">
        <v>59</v>
      </c>
      <c r="E36" s="63" t="s">
        <v>122</v>
      </c>
      <c r="F36" s="32" t="s">
        <v>187</v>
      </c>
      <c r="G36" s="43" t="s">
        <v>188</v>
      </c>
      <c r="H36" s="30" t="s">
        <v>189</v>
      </c>
      <c r="I36" s="30" t="s">
        <v>190</v>
      </c>
      <c r="J36" s="30" t="s">
        <v>191</v>
      </c>
      <c r="K36" s="30" t="s">
        <v>65</v>
      </c>
      <c r="L36" s="30" t="s">
        <v>66</v>
      </c>
      <c r="M36" s="66" t="s">
        <v>127</v>
      </c>
      <c r="N36" s="33" t="s">
        <v>158</v>
      </c>
      <c r="O36" s="39" t="s">
        <v>66</v>
      </c>
      <c r="P36" s="39" t="s">
        <v>66</v>
      </c>
      <c r="Q36" s="30" t="s">
        <v>158</v>
      </c>
      <c r="R36" s="33" t="s">
        <v>70</v>
      </c>
      <c r="S36" s="35">
        <v>45659</v>
      </c>
      <c r="T36" s="35">
        <v>46021</v>
      </c>
      <c r="U36" s="68">
        <v>3</v>
      </c>
      <c r="V36" s="68">
        <v>3</v>
      </c>
      <c r="W36" s="68">
        <v>3</v>
      </c>
      <c r="X36" s="68">
        <v>3</v>
      </c>
      <c r="Y36" s="67">
        <v>12</v>
      </c>
      <c r="Z36" s="37">
        <v>0</v>
      </c>
      <c r="AA36" s="37">
        <v>0</v>
      </c>
      <c r="AB36" s="37">
        <v>0</v>
      </c>
      <c r="AC36" s="37">
        <v>0</v>
      </c>
      <c r="AD36" s="37">
        <v>0</v>
      </c>
      <c r="AE36" s="37">
        <v>0</v>
      </c>
      <c r="AF36" s="37">
        <v>0</v>
      </c>
      <c r="AG36" s="37">
        <v>0</v>
      </c>
      <c r="AH36" s="39" t="s">
        <v>66</v>
      </c>
      <c r="AI36" s="39" t="s">
        <v>66</v>
      </c>
      <c r="AJ36" s="40" t="s">
        <v>66</v>
      </c>
      <c r="AK36" s="30" t="s">
        <v>192</v>
      </c>
    </row>
    <row r="37" spans="1:37" ht="86.4" x14ac:dyDescent="0.3">
      <c r="A37" s="30" t="s">
        <v>80</v>
      </c>
      <c r="B37" s="43" t="s">
        <v>97</v>
      </c>
      <c r="C37" s="30" t="s">
        <v>193</v>
      </c>
      <c r="D37" s="30" t="s">
        <v>59</v>
      </c>
      <c r="E37" s="63" t="s">
        <v>122</v>
      </c>
      <c r="F37" s="32" t="s">
        <v>194</v>
      </c>
      <c r="G37" s="43" t="s">
        <v>195</v>
      </c>
      <c r="H37" s="30" t="s">
        <v>196</v>
      </c>
      <c r="I37" s="30" t="s">
        <v>197</v>
      </c>
      <c r="J37" s="30" t="s">
        <v>198</v>
      </c>
      <c r="K37" s="30" t="s">
        <v>65</v>
      </c>
      <c r="L37" s="30" t="s">
        <v>66</v>
      </c>
      <c r="M37" s="66" t="s">
        <v>127</v>
      </c>
      <c r="N37" s="33" t="s">
        <v>158</v>
      </c>
      <c r="O37" s="39" t="s">
        <v>66</v>
      </c>
      <c r="P37" s="39" t="s">
        <v>66</v>
      </c>
      <c r="Q37" s="30" t="s">
        <v>158</v>
      </c>
      <c r="R37" s="33" t="s">
        <v>70</v>
      </c>
      <c r="S37" s="35">
        <v>45659</v>
      </c>
      <c r="T37" s="35">
        <v>46021</v>
      </c>
      <c r="U37" s="68">
        <v>30</v>
      </c>
      <c r="V37" s="68">
        <v>30</v>
      </c>
      <c r="W37" s="68">
        <v>30</v>
      </c>
      <c r="X37" s="68">
        <v>30</v>
      </c>
      <c r="Y37" s="67">
        <v>120</v>
      </c>
      <c r="Z37" s="37">
        <v>0</v>
      </c>
      <c r="AA37" s="37">
        <v>0</v>
      </c>
      <c r="AB37" s="37">
        <v>0</v>
      </c>
      <c r="AC37" s="37">
        <v>0</v>
      </c>
      <c r="AD37" s="37">
        <v>0</v>
      </c>
      <c r="AE37" s="37">
        <v>0</v>
      </c>
      <c r="AF37" s="37">
        <v>0</v>
      </c>
      <c r="AG37" s="37">
        <v>0</v>
      </c>
      <c r="AH37" s="39" t="s">
        <v>66</v>
      </c>
      <c r="AI37" s="39" t="s">
        <v>66</v>
      </c>
      <c r="AJ37" s="40" t="s">
        <v>66</v>
      </c>
      <c r="AK37" s="30" t="s">
        <v>199</v>
      </c>
    </row>
    <row r="38" spans="1:37" ht="94.5" customHeight="1" x14ac:dyDescent="0.3">
      <c r="A38" s="30" t="s">
        <v>80</v>
      </c>
      <c r="B38" s="43" t="s">
        <v>97</v>
      </c>
      <c r="C38" s="30" t="s">
        <v>146</v>
      </c>
      <c r="D38" s="30" t="s">
        <v>59</v>
      </c>
      <c r="E38" s="63" t="s">
        <v>122</v>
      </c>
      <c r="F38" s="32" t="s">
        <v>200</v>
      </c>
      <c r="G38" s="43" t="s">
        <v>181</v>
      </c>
      <c r="H38" s="30" t="s">
        <v>201</v>
      </c>
      <c r="I38" s="30" t="s">
        <v>202</v>
      </c>
      <c r="J38" s="30" t="s">
        <v>203</v>
      </c>
      <c r="K38" s="30" t="s">
        <v>65</v>
      </c>
      <c r="L38" s="30" t="s">
        <v>66</v>
      </c>
      <c r="M38" s="66" t="s">
        <v>127</v>
      </c>
      <c r="N38" s="33" t="s">
        <v>158</v>
      </c>
      <c r="O38" s="39" t="s">
        <v>66</v>
      </c>
      <c r="P38" s="39" t="s">
        <v>66</v>
      </c>
      <c r="Q38" s="30" t="s">
        <v>158</v>
      </c>
      <c r="R38" s="33" t="s">
        <v>70</v>
      </c>
      <c r="S38" s="35">
        <v>45659</v>
      </c>
      <c r="T38" s="35">
        <v>46021</v>
      </c>
      <c r="U38" s="68">
        <v>20</v>
      </c>
      <c r="V38" s="68">
        <v>12</v>
      </c>
      <c r="W38" s="68">
        <v>11</v>
      </c>
      <c r="X38" s="68">
        <v>11</v>
      </c>
      <c r="Y38" s="67">
        <v>54</v>
      </c>
      <c r="Z38" s="37">
        <v>0</v>
      </c>
      <c r="AA38" s="37">
        <v>0</v>
      </c>
      <c r="AB38" s="37">
        <v>0</v>
      </c>
      <c r="AC38" s="37">
        <v>0</v>
      </c>
      <c r="AD38" s="37">
        <v>0</v>
      </c>
      <c r="AE38" s="37">
        <v>0</v>
      </c>
      <c r="AF38" s="37">
        <v>0</v>
      </c>
      <c r="AG38" s="37">
        <v>0</v>
      </c>
      <c r="AH38" s="39" t="s">
        <v>66</v>
      </c>
      <c r="AI38" s="39" t="s">
        <v>66</v>
      </c>
      <c r="AJ38" s="40" t="s">
        <v>66</v>
      </c>
      <c r="AK38" s="44" t="s">
        <v>204</v>
      </c>
    </row>
    <row r="39" spans="1:37" ht="118.5" customHeight="1" x14ac:dyDescent="0.3">
      <c r="A39" s="73" t="s">
        <v>80</v>
      </c>
      <c r="B39" s="73" t="s">
        <v>73</v>
      </c>
      <c r="C39" s="74" t="s">
        <v>121</v>
      </c>
      <c r="D39" s="73" t="s">
        <v>59</v>
      </c>
      <c r="E39" s="63" t="s">
        <v>122</v>
      </c>
      <c r="F39" s="75" t="s">
        <v>118</v>
      </c>
      <c r="G39" s="43" t="s">
        <v>2028</v>
      </c>
      <c r="H39" s="73" t="s">
        <v>1685</v>
      </c>
      <c r="I39" s="76" t="s">
        <v>2162</v>
      </c>
      <c r="J39" s="77" t="s">
        <v>2288</v>
      </c>
      <c r="K39" s="73" t="s">
        <v>65</v>
      </c>
      <c r="L39" s="73" t="s">
        <v>66</v>
      </c>
      <c r="M39" s="78" t="s">
        <v>127</v>
      </c>
      <c r="N39" s="79" t="s">
        <v>158</v>
      </c>
      <c r="O39" s="80" t="s">
        <v>66</v>
      </c>
      <c r="P39" s="80" t="s">
        <v>66</v>
      </c>
      <c r="Q39" s="73" t="s">
        <v>1086</v>
      </c>
      <c r="R39" s="79" t="s">
        <v>419</v>
      </c>
      <c r="S39" s="81">
        <v>45660</v>
      </c>
      <c r="T39" s="81">
        <v>46022</v>
      </c>
      <c r="U39" s="82">
        <v>3</v>
      </c>
      <c r="V39" s="82">
        <v>3</v>
      </c>
      <c r="W39" s="82">
        <v>3</v>
      </c>
      <c r="X39" s="82">
        <v>3</v>
      </c>
      <c r="Y39" s="82">
        <v>12</v>
      </c>
      <c r="Z39" s="83">
        <v>0</v>
      </c>
      <c r="AA39" s="83">
        <v>0</v>
      </c>
      <c r="AB39" s="83">
        <v>0</v>
      </c>
      <c r="AC39" s="83">
        <v>0</v>
      </c>
      <c r="AD39" s="83">
        <v>0</v>
      </c>
      <c r="AE39" s="83">
        <v>10800</v>
      </c>
      <c r="AF39" s="83">
        <v>0</v>
      </c>
      <c r="AG39" s="83">
        <f>AE39+AF39</f>
        <v>10800</v>
      </c>
      <c r="AH39" s="84" t="s">
        <v>1980</v>
      </c>
      <c r="AI39" s="85" t="s">
        <v>2170</v>
      </c>
      <c r="AJ39" s="40" t="s">
        <v>159</v>
      </c>
      <c r="AK39" s="86" t="s">
        <v>204</v>
      </c>
    </row>
    <row r="40" spans="1:37" ht="24.75" customHeight="1" x14ac:dyDescent="0.3">
      <c r="A40" s="87"/>
      <c r="B40" s="56"/>
      <c r="C40" s="56"/>
      <c r="D40" s="56"/>
      <c r="E40" s="56"/>
      <c r="F40" s="56"/>
      <c r="G40" s="56"/>
      <c r="H40" s="56"/>
      <c r="I40" s="56"/>
      <c r="J40" s="56"/>
      <c r="K40" s="56"/>
      <c r="L40" s="56"/>
      <c r="M40" s="56"/>
      <c r="N40" s="56"/>
      <c r="O40" s="56"/>
      <c r="P40" s="88" t="s">
        <v>205</v>
      </c>
      <c r="Q40" s="56"/>
      <c r="R40" s="56"/>
      <c r="S40" s="56"/>
      <c r="T40" s="56"/>
      <c r="U40" s="56"/>
      <c r="V40" s="56"/>
      <c r="W40" s="56"/>
      <c r="X40" s="56"/>
      <c r="Y40" s="56"/>
      <c r="Z40" s="56"/>
      <c r="AA40" s="56"/>
      <c r="AB40" s="56"/>
      <c r="AC40" s="56"/>
      <c r="AD40" s="56"/>
      <c r="AE40" s="58">
        <f>SUM(AE25:AE39)</f>
        <v>10800</v>
      </c>
      <c r="AF40" s="58">
        <f>SUM(AF25:AF39)</f>
        <v>0</v>
      </c>
      <c r="AG40" s="58">
        <f>SUM(AG25:AG39)</f>
        <v>10800</v>
      </c>
      <c r="AH40" s="55"/>
      <c r="AI40" s="55"/>
      <c r="AJ40" s="55"/>
      <c r="AK40" s="61"/>
    </row>
    <row r="41" spans="1:37" ht="27" customHeight="1" x14ac:dyDescent="0.3">
      <c r="A41" s="29"/>
      <c r="B41" s="29"/>
      <c r="C41" s="29"/>
      <c r="D41" s="29"/>
      <c r="E41" s="29"/>
      <c r="F41" s="29"/>
      <c r="G41" s="29"/>
      <c r="H41" s="29" t="s">
        <v>206</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row>
    <row r="42" spans="1:37" ht="72" x14ac:dyDescent="0.3">
      <c r="A42" s="30" t="s">
        <v>207</v>
      </c>
      <c r="B42" s="30" t="s">
        <v>81</v>
      </c>
      <c r="C42" s="30" t="s">
        <v>208</v>
      </c>
      <c r="D42" s="30" t="s">
        <v>209</v>
      </c>
      <c r="E42" s="31" t="s">
        <v>210</v>
      </c>
      <c r="F42" s="32" t="s">
        <v>60</v>
      </c>
      <c r="G42" s="30" t="s">
        <v>211</v>
      </c>
      <c r="H42" s="30" t="s">
        <v>212</v>
      </c>
      <c r="I42" s="30" t="s">
        <v>213</v>
      </c>
      <c r="J42" s="30" t="s">
        <v>214</v>
      </c>
      <c r="K42" s="30" t="s">
        <v>65</v>
      </c>
      <c r="L42" s="30" t="s">
        <v>66</v>
      </c>
      <c r="M42" s="30" t="s">
        <v>215</v>
      </c>
      <c r="N42" s="30" t="s">
        <v>158</v>
      </c>
      <c r="O42" s="34" t="s">
        <v>66</v>
      </c>
      <c r="P42" s="34" t="s">
        <v>66</v>
      </c>
      <c r="Q42" s="30" t="s">
        <v>69</v>
      </c>
      <c r="R42" s="33" t="s">
        <v>70</v>
      </c>
      <c r="S42" s="35">
        <v>45660</v>
      </c>
      <c r="T42" s="35">
        <v>46022</v>
      </c>
      <c r="U42" s="36">
        <v>400</v>
      </c>
      <c r="V42" s="36">
        <v>400</v>
      </c>
      <c r="W42" s="36">
        <v>200</v>
      </c>
      <c r="X42" s="36">
        <v>480</v>
      </c>
      <c r="Y42" s="36">
        <v>1480</v>
      </c>
      <c r="Z42" s="37">
        <v>0</v>
      </c>
      <c r="AA42" s="37">
        <v>0</v>
      </c>
      <c r="AB42" s="37">
        <v>0</v>
      </c>
      <c r="AC42" s="37">
        <v>0</v>
      </c>
      <c r="AD42" s="37">
        <v>0</v>
      </c>
      <c r="AE42" s="38">
        <v>0</v>
      </c>
      <c r="AF42" s="38">
        <v>0</v>
      </c>
      <c r="AG42" s="38">
        <v>0</v>
      </c>
      <c r="AH42" s="39" t="s">
        <v>66</v>
      </c>
      <c r="AI42" s="39" t="s">
        <v>66</v>
      </c>
      <c r="AJ42" s="40" t="s">
        <v>66</v>
      </c>
      <c r="AK42" s="30" t="s">
        <v>216</v>
      </c>
    </row>
    <row r="43" spans="1:37" ht="72" x14ac:dyDescent="0.3">
      <c r="A43" s="30" t="s">
        <v>207</v>
      </c>
      <c r="B43" s="30" t="s">
        <v>217</v>
      </c>
      <c r="C43" s="30" t="s">
        <v>208</v>
      </c>
      <c r="D43" s="30" t="s">
        <v>209</v>
      </c>
      <c r="E43" s="31" t="s">
        <v>210</v>
      </c>
      <c r="F43" s="32" t="s">
        <v>75</v>
      </c>
      <c r="G43" s="30" t="s">
        <v>218</v>
      </c>
      <c r="H43" s="30" t="s">
        <v>219</v>
      </c>
      <c r="I43" s="30" t="s">
        <v>220</v>
      </c>
      <c r="J43" s="30" t="s">
        <v>221</v>
      </c>
      <c r="K43" s="30" t="s">
        <v>65</v>
      </c>
      <c r="L43" s="30" t="s">
        <v>66</v>
      </c>
      <c r="M43" s="30" t="s">
        <v>222</v>
      </c>
      <c r="N43" s="30" t="s">
        <v>158</v>
      </c>
      <c r="O43" s="34" t="s">
        <v>66</v>
      </c>
      <c r="P43" s="34" t="s">
        <v>66</v>
      </c>
      <c r="Q43" s="30" t="s">
        <v>69</v>
      </c>
      <c r="R43" s="33" t="s">
        <v>70</v>
      </c>
      <c r="S43" s="35">
        <v>45660</v>
      </c>
      <c r="T43" s="35">
        <v>46022</v>
      </c>
      <c r="U43" s="36">
        <v>6</v>
      </c>
      <c r="V43" s="36">
        <v>6</v>
      </c>
      <c r="W43" s="36">
        <v>6</v>
      </c>
      <c r="X43" s="36">
        <v>6</v>
      </c>
      <c r="Y43" s="36">
        <v>24</v>
      </c>
      <c r="Z43" s="37">
        <v>0</v>
      </c>
      <c r="AA43" s="37">
        <v>0</v>
      </c>
      <c r="AB43" s="37">
        <v>0</v>
      </c>
      <c r="AC43" s="37">
        <v>0</v>
      </c>
      <c r="AD43" s="37">
        <v>0</v>
      </c>
      <c r="AE43" s="38">
        <v>0</v>
      </c>
      <c r="AF43" s="38">
        <v>0</v>
      </c>
      <c r="AG43" s="38">
        <v>0</v>
      </c>
      <c r="AH43" s="39" t="s">
        <v>66</v>
      </c>
      <c r="AI43" s="39" t="s">
        <v>66</v>
      </c>
      <c r="AJ43" s="40" t="s">
        <v>66</v>
      </c>
      <c r="AK43" s="30" t="s">
        <v>223</v>
      </c>
    </row>
    <row r="44" spans="1:37" ht="57.6" x14ac:dyDescent="0.3">
      <c r="A44" s="30" t="s">
        <v>96</v>
      </c>
      <c r="B44" s="30" t="s">
        <v>224</v>
      </c>
      <c r="C44" s="30" t="s">
        <v>208</v>
      </c>
      <c r="D44" s="30" t="s">
        <v>209</v>
      </c>
      <c r="E44" s="31" t="s">
        <v>210</v>
      </c>
      <c r="F44" s="32" t="s">
        <v>83</v>
      </c>
      <c r="G44" s="30" t="s">
        <v>226</v>
      </c>
      <c r="H44" s="30" t="s">
        <v>227</v>
      </c>
      <c r="I44" s="30" t="s">
        <v>228</v>
      </c>
      <c r="J44" s="30" t="s">
        <v>229</v>
      </c>
      <c r="K44" s="30" t="s">
        <v>65</v>
      </c>
      <c r="L44" s="30" t="s">
        <v>66</v>
      </c>
      <c r="M44" s="30" t="s">
        <v>230</v>
      </c>
      <c r="N44" s="30" t="s">
        <v>158</v>
      </c>
      <c r="O44" s="34" t="s">
        <v>66</v>
      </c>
      <c r="P44" s="34" t="s">
        <v>66</v>
      </c>
      <c r="Q44" s="30" t="s">
        <v>69</v>
      </c>
      <c r="R44" s="33" t="s">
        <v>70</v>
      </c>
      <c r="S44" s="35">
        <v>45660</v>
      </c>
      <c r="T44" s="35">
        <v>46022</v>
      </c>
      <c r="U44" s="36">
        <v>3</v>
      </c>
      <c r="V44" s="36">
        <v>3</v>
      </c>
      <c r="W44" s="36">
        <v>3</v>
      </c>
      <c r="X44" s="36">
        <v>3</v>
      </c>
      <c r="Y44" s="36">
        <v>12</v>
      </c>
      <c r="Z44" s="37">
        <v>0</v>
      </c>
      <c r="AA44" s="37">
        <v>0</v>
      </c>
      <c r="AB44" s="37">
        <v>0</v>
      </c>
      <c r="AC44" s="37">
        <v>0</v>
      </c>
      <c r="AD44" s="37">
        <v>0</v>
      </c>
      <c r="AE44" s="38">
        <v>0</v>
      </c>
      <c r="AF44" s="38">
        <v>0</v>
      </c>
      <c r="AG44" s="38">
        <v>0</v>
      </c>
      <c r="AH44" s="39" t="s">
        <v>66</v>
      </c>
      <c r="AI44" s="39" t="s">
        <v>66</v>
      </c>
      <c r="AJ44" s="40" t="s">
        <v>66</v>
      </c>
      <c r="AK44" s="30" t="s">
        <v>223</v>
      </c>
    </row>
    <row r="45" spans="1:37" ht="57.6" x14ac:dyDescent="0.3">
      <c r="A45" s="30" t="s">
        <v>96</v>
      </c>
      <c r="B45" s="30" t="s">
        <v>224</v>
      </c>
      <c r="C45" s="30" t="s">
        <v>208</v>
      </c>
      <c r="D45" s="30" t="s">
        <v>209</v>
      </c>
      <c r="E45" s="31" t="s">
        <v>210</v>
      </c>
      <c r="F45" s="32" t="s">
        <v>91</v>
      </c>
      <c r="G45" s="30" t="s">
        <v>232</v>
      </c>
      <c r="H45" s="30" t="s">
        <v>233</v>
      </c>
      <c r="I45" s="30" t="s">
        <v>234</v>
      </c>
      <c r="J45" s="30" t="s">
        <v>235</v>
      </c>
      <c r="K45" s="30" t="s">
        <v>65</v>
      </c>
      <c r="L45" s="30" t="s">
        <v>66</v>
      </c>
      <c r="M45" s="30" t="s">
        <v>236</v>
      </c>
      <c r="N45" s="30" t="s">
        <v>158</v>
      </c>
      <c r="O45" s="34" t="s">
        <v>66</v>
      </c>
      <c r="P45" s="34" t="s">
        <v>66</v>
      </c>
      <c r="Q45" s="30" t="s">
        <v>69</v>
      </c>
      <c r="R45" s="33" t="s">
        <v>70</v>
      </c>
      <c r="S45" s="35">
        <v>45660</v>
      </c>
      <c r="T45" s="35">
        <v>46022</v>
      </c>
      <c r="U45" s="36">
        <v>60</v>
      </c>
      <c r="V45" s="36">
        <v>60</v>
      </c>
      <c r="W45" s="36">
        <v>60</v>
      </c>
      <c r="X45" s="36">
        <v>60</v>
      </c>
      <c r="Y45" s="36">
        <v>240</v>
      </c>
      <c r="Z45" s="37">
        <v>0</v>
      </c>
      <c r="AA45" s="37">
        <v>0</v>
      </c>
      <c r="AB45" s="37">
        <v>0</v>
      </c>
      <c r="AC45" s="37">
        <v>0</v>
      </c>
      <c r="AD45" s="37">
        <v>0</v>
      </c>
      <c r="AE45" s="38">
        <v>0</v>
      </c>
      <c r="AF45" s="38">
        <v>0</v>
      </c>
      <c r="AG45" s="38">
        <v>0</v>
      </c>
      <c r="AH45" s="39" t="s">
        <v>66</v>
      </c>
      <c r="AI45" s="39" t="s">
        <v>66</v>
      </c>
      <c r="AJ45" s="40" t="s">
        <v>66</v>
      </c>
      <c r="AK45" s="30" t="s">
        <v>237</v>
      </c>
    </row>
    <row r="46" spans="1:37" ht="57.6" x14ac:dyDescent="0.3">
      <c r="A46" s="30" t="s">
        <v>96</v>
      </c>
      <c r="B46" s="30" t="s">
        <v>224</v>
      </c>
      <c r="C46" s="30" t="s">
        <v>208</v>
      </c>
      <c r="D46" s="30" t="s">
        <v>209</v>
      </c>
      <c r="E46" s="31" t="s">
        <v>210</v>
      </c>
      <c r="F46" s="32" t="s">
        <v>99</v>
      </c>
      <c r="G46" s="30" t="s">
        <v>239</v>
      </c>
      <c r="H46" s="30" t="s">
        <v>240</v>
      </c>
      <c r="I46" s="30" t="s">
        <v>241</v>
      </c>
      <c r="J46" s="30" t="s">
        <v>242</v>
      </c>
      <c r="K46" s="30" t="s">
        <v>65</v>
      </c>
      <c r="L46" s="30" t="s">
        <v>66</v>
      </c>
      <c r="M46" s="30" t="s">
        <v>243</v>
      </c>
      <c r="N46" s="30" t="s">
        <v>158</v>
      </c>
      <c r="O46" s="34" t="s">
        <v>66</v>
      </c>
      <c r="P46" s="34" t="s">
        <v>66</v>
      </c>
      <c r="Q46" s="30" t="s">
        <v>69</v>
      </c>
      <c r="R46" s="33" t="s">
        <v>70</v>
      </c>
      <c r="S46" s="35">
        <v>45660</v>
      </c>
      <c r="T46" s="35">
        <v>46022</v>
      </c>
      <c r="U46" s="36">
        <v>3</v>
      </c>
      <c r="V46" s="36">
        <v>3</v>
      </c>
      <c r="W46" s="36">
        <v>3</v>
      </c>
      <c r="X46" s="36">
        <v>3</v>
      </c>
      <c r="Y46" s="36">
        <v>12</v>
      </c>
      <c r="Z46" s="37">
        <v>0</v>
      </c>
      <c r="AA46" s="37">
        <v>0</v>
      </c>
      <c r="AB46" s="37">
        <v>0</v>
      </c>
      <c r="AC46" s="37">
        <v>0</v>
      </c>
      <c r="AD46" s="37">
        <v>0</v>
      </c>
      <c r="AE46" s="38">
        <v>0</v>
      </c>
      <c r="AF46" s="38">
        <v>0</v>
      </c>
      <c r="AG46" s="38">
        <v>0</v>
      </c>
      <c r="AH46" s="39" t="s">
        <v>66</v>
      </c>
      <c r="AI46" s="39" t="s">
        <v>66</v>
      </c>
      <c r="AJ46" s="40" t="s">
        <v>66</v>
      </c>
      <c r="AK46" s="30" t="s">
        <v>244</v>
      </c>
    </row>
    <row r="47" spans="1:37" ht="57.6" x14ac:dyDescent="0.3">
      <c r="A47" s="30" t="s">
        <v>96</v>
      </c>
      <c r="B47" s="30" t="s">
        <v>224</v>
      </c>
      <c r="C47" s="30" t="s">
        <v>208</v>
      </c>
      <c r="D47" s="30" t="s">
        <v>209</v>
      </c>
      <c r="E47" s="31" t="s">
        <v>210</v>
      </c>
      <c r="F47" s="32" t="s">
        <v>106</v>
      </c>
      <c r="G47" s="30" t="s">
        <v>246</v>
      </c>
      <c r="H47" s="30" t="s">
        <v>247</v>
      </c>
      <c r="I47" s="30" t="s">
        <v>248</v>
      </c>
      <c r="J47" s="30" t="s">
        <v>249</v>
      </c>
      <c r="K47" s="30" t="s">
        <v>65</v>
      </c>
      <c r="L47" s="30" t="s">
        <v>66</v>
      </c>
      <c r="M47" s="30" t="s">
        <v>250</v>
      </c>
      <c r="N47" s="30" t="s">
        <v>158</v>
      </c>
      <c r="O47" s="34" t="s">
        <v>66</v>
      </c>
      <c r="P47" s="34" t="s">
        <v>66</v>
      </c>
      <c r="Q47" s="30" t="s">
        <v>69</v>
      </c>
      <c r="R47" s="33" t="s">
        <v>70</v>
      </c>
      <c r="S47" s="35">
        <v>45660</v>
      </c>
      <c r="T47" s="35">
        <v>46022</v>
      </c>
      <c r="U47" s="36"/>
      <c r="V47" s="36"/>
      <c r="W47" s="36">
        <v>1</v>
      </c>
      <c r="X47" s="36"/>
      <c r="Y47" s="36">
        <v>1</v>
      </c>
      <c r="Z47" s="37">
        <v>0</v>
      </c>
      <c r="AA47" s="37">
        <v>0</v>
      </c>
      <c r="AB47" s="37">
        <v>0</v>
      </c>
      <c r="AC47" s="37">
        <v>0</v>
      </c>
      <c r="AD47" s="37">
        <v>0</v>
      </c>
      <c r="AE47" s="38">
        <v>0</v>
      </c>
      <c r="AF47" s="38">
        <v>0</v>
      </c>
      <c r="AG47" s="38">
        <v>0</v>
      </c>
      <c r="AH47" s="39" t="s">
        <v>66</v>
      </c>
      <c r="AI47" s="39" t="s">
        <v>66</v>
      </c>
      <c r="AJ47" s="40" t="s">
        <v>66</v>
      </c>
      <c r="AK47" s="30" t="s">
        <v>251</v>
      </c>
    </row>
    <row r="48" spans="1:37" ht="57.6" x14ac:dyDescent="0.3">
      <c r="A48" s="30" t="s">
        <v>96</v>
      </c>
      <c r="B48" s="30" t="s">
        <v>224</v>
      </c>
      <c r="C48" s="30" t="s">
        <v>208</v>
      </c>
      <c r="D48" s="30" t="s">
        <v>209</v>
      </c>
      <c r="E48" s="31" t="s">
        <v>210</v>
      </c>
      <c r="F48" s="32" t="s">
        <v>161</v>
      </c>
      <c r="G48" s="30" t="s">
        <v>252</v>
      </c>
      <c r="H48" s="30" t="s">
        <v>253</v>
      </c>
      <c r="I48" s="30" t="s">
        <v>254</v>
      </c>
      <c r="J48" s="30" t="s">
        <v>255</v>
      </c>
      <c r="K48" s="30" t="s">
        <v>65</v>
      </c>
      <c r="L48" s="30" t="s">
        <v>66</v>
      </c>
      <c r="M48" s="30" t="s">
        <v>256</v>
      </c>
      <c r="N48" s="30" t="s">
        <v>158</v>
      </c>
      <c r="O48" s="34" t="s">
        <v>66</v>
      </c>
      <c r="P48" s="34" t="s">
        <v>66</v>
      </c>
      <c r="Q48" s="30" t="s">
        <v>69</v>
      </c>
      <c r="R48" s="33" t="s">
        <v>70</v>
      </c>
      <c r="S48" s="35">
        <v>45660</v>
      </c>
      <c r="T48" s="35">
        <v>46022</v>
      </c>
      <c r="U48" s="36">
        <v>6</v>
      </c>
      <c r="V48" s="36">
        <v>6</v>
      </c>
      <c r="W48" s="36">
        <v>6</v>
      </c>
      <c r="X48" s="36">
        <v>6</v>
      </c>
      <c r="Y48" s="36">
        <v>24</v>
      </c>
      <c r="Z48" s="37">
        <v>0</v>
      </c>
      <c r="AA48" s="37">
        <v>0</v>
      </c>
      <c r="AB48" s="37">
        <v>0</v>
      </c>
      <c r="AC48" s="37">
        <v>0</v>
      </c>
      <c r="AD48" s="37">
        <v>0</v>
      </c>
      <c r="AE48" s="38">
        <v>0</v>
      </c>
      <c r="AF48" s="38">
        <v>0</v>
      </c>
      <c r="AG48" s="38">
        <v>0</v>
      </c>
      <c r="AH48" s="39" t="s">
        <v>66</v>
      </c>
      <c r="AI48" s="39" t="s">
        <v>66</v>
      </c>
      <c r="AJ48" s="40" t="s">
        <v>66</v>
      </c>
      <c r="AK48" s="30" t="s">
        <v>257</v>
      </c>
    </row>
    <row r="49" spans="1:37" ht="22.5" customHeight="1" x14ac:dyDescent="0.3">
      <c r="A49" s="87"/>
      <c r="B49" s="56"/>
      <c r="C49" s="56"/>
      <c r="D49" s="56"/>
      <c r="E49" s="56"/>
      <c r="F49" s="56"/>
      <c r="G49" s="56"/>
      <c r="H49" s="56"/>
      <c r="I49" s="56"/>
      <c r="J49" s="56"/>
      <c r="K49" s="56"/>
      <c r="L49" s="56"/>
      <c r="M49" s="56"/>
      <c r="N49" s="56"/>
      <c r="O49" s="56"/>
      <c r="P49" s="88" t="s">
        <v>258</v>
      </c>
      <c r="Q49" s="56"/>
      <c r="R49" s="56"/>
      <c r="S49" s="56"/>
      <c r="T49" s="56"/>
      <c r="U49" s="56"/>
      <c r="V49" s="56"/>
      <c r="W49" s="56"/>
      <c r="X49" s="56"/>
      <c r="Y49" s="56"/>
      <c r="Z49" s="56"/>
      <c r="AA49" s="56"/>
      <c r="AB49" s="56"/>
      <c r="AC49" s="56"/>
      <c r="AD49" s="56"/>
      <c r="AE49" s="58">
        <f>SUM(AE42:AE48)</f>
        <v>0</v>
      </c>
      <c r="AF49" s="58">
        <f>SUM(AF42:AF48)</f>
        <v>0</v>
      </c>
      <c r="AG49" s="89">
        <f>SUM(AG42:AG48)</f>
        <v>0</v>
      </c>
      <c r="AH49" s="55"/>
      <c r="AI49" s="55"/>
      <c r="AJ49" s="55"/>
      <c r="AK49" s="61"/>
    </row>
    <row r="50" spans="1:37" ht="57.6" x14ac:dyDescent="0.3">
      <c r="A50" s="30" t="s">
        <v>259</v>
      </c>
      <c r="B50" s="30" t="s">
        <v>224</v>
      </c>
      <c r="C50" s="30" t="s">
        <v>260</v>
      </c>
      <c r="D50" s="30" t="s">
        <v>209</v>
      </c>
      <c r="E50" s="31" t="s">
        <v>261</v>
      </c>
      <c r="F50" s="32" t="s">
        <v>60</v>
      </c>
      <c r="G50" s="30" t="s">
        <v>262</v>
      </c>
      <c r="H50" s="30" t="s">
        <v>263</v>
      </c>
      <c r="I50" s="30" t="s">
        <v>264</v>
      </c>
      <c r="J50" s="30" t="s">
        <v>265</v>
      </c>
      <c r="K50" s="30" t="s">
        <v>65</v>
      </c>
      <c r="L50" s="30" t="s">
        <v>66</v>
      </c>
      <c r="M50" s="30" t="s">
        <v>66</v>
      </c>
      <c r="N50" s="30" t="s">
        <v>68</v>
      </c>
      <c r="O50" s="34" t="s">
        <v>66</v>
      </c>
      <c r="P50" s="34" t="s">
        <v>66</v>
      </c>
      <c r="Q50" s="30" t="s">
        <v>69</v>
      </c>
      <c r="R50" s="33" t="s">
        <v>70</v>
      </c>
      <c r="S50" s="35">
        <v>45660</v>
      </c>
      <c r="T50" s="35">
        <v>46022</v>
      </c>
      <c r="U50" s="36">
        <v>700</v>
      </c>
      <c r="V50" s="36">
        <v>700</v>
      </c>
      <c r="W50" s="36">
        <v>700</v>
      </c>
      <c r="X50" s="36">
        <v>700</v>
      </c>
      <c r="Y50" s="36">
        <v>2800</v>
      </c>
      <c r="Z50" s="37">
        <v>0</v>
      </c>
      <c r="AA50" s="37">
        <v>0</v>
      </c>
      <c r="AB50" s="37">
        <v>0</v>
      </c>
      <c r="AC50" s="37">
        <v>0</v>
      </c>
      <c r="AD50" s="37">
        <v>0</v>
      </c>
      <c r="AE50" s="38">
        <v>0</v>
      </c>
      <c r="AF50" s="38">
        <v>0</v>
      </c>
      <c r="AG50" s="38">
        <v>0</v>
      </c>
      <c r="AH50" s="39" t="s">
        <v>66</v>
      </c>
      <c r="AI50" s="39" t="s">
        <v>66</v>
      </c>
      <c r="AJ50" s="40" t="s">
        <v>66</v>
      </c>
      <c r="AK50" s="30" t="s">
        <v>266</v>
      </c>
    </row>
    <row r="51" spans="1:37" ht="115.2" x14ac:dyDescent="0.3">
      <c r="A51" s="30" t="s">
        <v>259</v>
      </c>
      <c r="B51" s="30" t="s">
        <v>224</v>
      </c>
      <c r="C51" s="30" t="s">
        <v>267</v>
      </c>
      <c r="D51" s="30" t="s">
        <v>209</v>
      </c>
      <c r="E51" s="31" t="s">
        <v>261</v>
      </c>
      <c r="F51" s="32" t="s">
        <v>75</v>
      </c>
      <c r="G51" s="30" t="s">
        <v>268</v>
      </c>
      <c r="H51" s="30" t="s">
        <v>269</v>
      </c>
      <c r="I51" s="30" t="s">
        <v>270</v>
      </c>
      <c r="J51" s="30" t="s">
        <v>265</v>
      </c>
      <c r="K51" s="30" t="s">
        <v>65</v>
      </c>
      <c r="L51" s="30" t="s">
        <v>66</v>
      </c>
      <c r="M51" s="30" t="s">
        <v>66</v>
      </c>
      <c r="N51" s="30" t="s">
        <v>68</v>
      </c>
      <c r="O51" s="34" t="s">
        <v>66</v>
      </c>
      <c r="P51" s="34" t="s">
        <v>66</v>
      </c>
      <c r="Q51" s="30" t="s">
        <v>69</v>
      </c>
      <c r="R51" s="33" t="s">
        <v>70</v>
      </c>
      <c r="S51" s="35">
        <v>45660</v>
      </c>
      <c r="T51" s="35">
        <v>45747</v>
      </c>
      <c r="U51" s="36">
        <v>600</v>
      </c>
      <c r="V51" s="36">
        <v>600</v>
      </c>
      <c r="W51" s="36">
        <v>700</v>
      </c>
      <c r="X51" s="36">
        <v>600</v>
      </c>
      <c r="Y51" s="36">
        <v>2500</v>
      </c>
      <c r="Z51" s="37">
        <v>0</v>
      </c>
      <c r="AA51" s="37">
        <v>0</v>
      </c>
      <c r="AB51" s="37">
        <v>0</v>
      </c>
      <c r="AC51" s="37">
        <v>0</v>
      </c>
      <c r="AD51" s="37">
        <v>0</v>
      </c>
      <c r="AE51" s="38">
        <v>0</v>
      </c>
      <c r="AF51" s="38">
        <v>0</v>
      </c>
      <c r="AG51" s="38">
        <v>0</v>
      </c>
      <c r="AH51" s="39" t="s">
        <v>66</v>
      </c>
      <c r="AI51" s="39" t="s">
        <v>66</v>
      </c>
      <c r="AJ51" s="40" t="s">
        <v>66</v>
      </c>
      <c r="AK51" s="30" t="s">
        <v>266</v>
      </c>
    </row>
    <row r="52" spans="1:37" ht="72" x14ac:dyDescent="0.3">
      <c r="A52" s="30" t="s">
        <v>259</v>
      </c>
      <c r="B52" s="30" t="s">
        <v>224</v>
      </c>
      <c r="C52" s="30" t="s">
        <v>271</v>
      </c>
      <c r="D52" s="30" t="s">
        <v>209</v>
      </c>
      <c r="E52" s="31" t="s">
        <v>261</v>
      </c>
      <c r="F52" s="32" t="s">
        <v>83</v>
      </c>
      <c r="G52" s="30" t="s">
        <v>272</v>
      </c>
      <c r="H52" s="30" t="s">
        <v>273</v>
      </c>
      <c r="I52" s="30" t="s">
        <v>274</v>
      </c>
      <c r="J52" s="30" t="s">
        <v>265</v>
      </c>
      <c r="K52" s="30" t="s">
        <v>65</v>
      </c>
      <c r="L52" s="30" t="s">
        <v>66</v>
      </c>
      <c r="M52" s="30" t="s">
        <v>66</v>
      </c>
      <c r="N52" s="30" t="s">
        <v>68</v>
      </c>
      <c r="O52" s="34" t="s">
        <v>66</v>
      </c>
      <c r="P52" s="34" t="s">
        <v>66</v>
      </c>
      <c r="Q52" s="30" t="s">
        <v>69</v>
      </c>
      <c r="R52" s="33" t="s">
        <v>70</v>
      </c>
      <c r="S52" s="35">
        <v>45660</v>
      </c>
      <c r="T52" s="35">
        <v>46022</v>
      </c>
      <c r="U52" s="36">
        <v>600</v>
      </c>
      <c r="V52" s="36">
        <v>600</v>
      </c>
      <c r="W52" s="36">
        <v>700</v>
      </c>
      <c r="X52" s="36">
        <v>600</v>
      </c>
      <c r="Y52" s="36">
        <v>2500</v>
      </c>
      <c r="Z52" s="37">
        <v>0</v>
      </c>
      <c r="AA52" s="37">
        <v>0</v>
      </c>
      <c r="AB52" s="37">
        <v>0</v>
      </c>
      <c r="AC52" s="37">
        <v>0</v>
      </c>
      <c r="AD52" s="37">
        <v>0</v>
      </c>
      <c r="AE52" s="38">
        <v>0</v>
      </c>
      <c r="AF52" s="38">
        <v>0</v>
      </c>
      <c r="AG52" s="38">
        <v>0</v>
      </c>
      <c r="AH52" s="39" t="s">
        <v>66</v>
      </c>
      <c r="AI52" s="39" t="s">
        <v>66</v>
      </c>
      <c r="AJ52" s="40" t="s">
        <v>66</v>
      </c>
      <c r="AK52" s="30" t="s">
        <v>266</v>
      </c>
    </row>
    <row r="53" spans="1:37" ht="22.5" customHeight="1" x14ac:dyDescent="0.3">
      <c r="A53" s="90"/>
      <c r="B53" s="91"/>
      <c r="C53" s="92"/>
      <c r="D53" s="92"/>
      <c r="E53" s="92"/>
      <c r="F53" s="92"/>
      <c r="G53" s="92"/>
      <c r="H53" s="92"/>
      <c r="I53" s="92"/>
      <c r="J53" s="92"/>
      <c r="K53" s="92"/>
      <c r="L53" s="92"/>
      <c r="M53" s="92"/>
      <c r="N53" s="92"/>
      <c r="O53" s="92"/>
      <c r="P53" s="92" t="s">
        <v>275</v>
      </c>
      <c r="Q53" s="92"/>
      <c r="R53" s="92"/>
      <c r="S53" s="92"/>
      <c r="T53" s="92"/>
      <c r="U53" s="92"/>
      <c r="V53" s="92"/>
      <c r="W53" s="92"/>
      <c r="X53" s="92"/>
      <c r="Y53" s="92"/>
      <c r="Z53" s="92"/>
      <c r="AA53" s="92"/>
      <c r="AB53" s="92"/>
      <c r="AC53" s="92"/>
      <c r="AD53" s="92"/>
      <c r="AE53" s="92">
        <f>SUM(AE50:AE52)</f>
        <v>0</v>
      </c>
      <c r="AF53" s="92">
        <f>SUM(AF50:AF52)</f>
        <v>0</v>
      </c>
      <c r="AG53" s="92">
        <f>SUM(AG50:AG52)</f>
        <v>0</v>
      </c>
      <c r="AH53" s="91"/>
      <c r="AI53" s="91"/>
      <c r="AJ53" s="91"/>
      <c r="AK53" s="93"/>
    </row>
    <row r="54" spans="1:37" ht="24" customHeight="1" x14ac:dyDescent="0.3">
      <c r="A54" s="29"/>
      <c r="B54" s="29"/>
      <c r="C54" s="29"/>
      <c r="D54" s="29"/>
      <c r="E54" s="29"/>
      <c r="F54" s="29"/>
      <c r="G54" s="29"/>
      <c r="H54" s="29" t="s">
        <v>276</v>
      </c>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row>
    <row r="55" spans="1:37" ht="100.8" x14ac:dyDescent="0.3">
      <c r="A55" s="30" t="s">
        <v>277</v>
      </c>
      <c r="B55" s="30" t="s">
        <v>278</v>
      </c>
      <c r="C55" s="30" t="s">
        <v>279</v>
      </c>
      <c r="D55" s="30" t="s">
        <v>209</v>
      </c>
      <c r="E55" s="31" t="s">
        <v>276</v>
      </c>
      <c r="F55" s="32" t="s">
        <v>60</v>
      </c>
      <c r="G55" s="30" t="s">
        <v>280</v>
      </c>
      <c r="H55" s="30" t="s">
        <v>281</v>
      </c>
      <c r="I55" s="30" t="s">
        <v>282</v>
      </c>
      <c r="J55" s="30" t="s">
        <v>283</v>
      </c>
      <c r="K55" s="30" t="s">
        <v>65</v>
      </c>
      <c r="L55" s="30" t="s">
        <v>66</v>
      </c>
      <c r="M55" s="30" t="s">
        <v>66</v>
      </c>
      <c r="N55" s="33" t="s">
        <v>158</v>
      </c>
      <c r="O55" s="34" t="s">
        <v>66</v>
      </c>
      <c r="P55" s="34" t="s">
        <v>66</v>
      </c>
      <c r="Q55" s="30" t="s">
        <v>69</v>
      </c>
      <c r="R55" s="33" t="s">
        <v>70</v>
      </c>
      <c r="S55" s="35">
        <v>45660</v>
      </c>
      <c r="T55" s="35">
        <v>46022</v>
      </c>
      <c r="U55" s="36">
        <v>3</v>
      </c>
      <c r="V55" s="36">
        <v>3</v>
      </c>
      <c r="W55" s="36">
        <v>3</v>
      </c>
      <c r="X55" s="36">
        <v>3</v>
      </c>
      <c r="Y55" s="36">
        <v>12</v>
      </c>
      <c r="Z55" s="37">
        <v>0</v>
      </c>
      <c r="AA55" s="37">
        <v>0</v>
      </c>
      <c r="AB55" s="37">
        <v>0</v>
      </c>
      <c r="AC55" s="37">
        <v>0</v>
      </c>
      <c r="AD55" s="37">
        <v>0</v>
      </c>
      <c r="AE55" s="38">
        <v>0</v>
      </c>
      <c r="AF55" s="38">
        <v>0</v>
      </c>
      <c r="AG55" s="38">
        <v>0</v>
      </c>
      <c r="AH55" s="39" t="s">
        <v>66</v>
      </c>
      <c r="AI55" s="39" t="s">
        <v>66</v>
      </c>
      <c r="AJ55" s="40" t="s">
        <v>66</v>
      </c>
      <c r="AK55" s="30" t="s">
        <v>284</v>
      </c>
    </row>
    <row r="56" spans="1:37" ht="57.6" x14ac:dyDescent="0.3">
      <c r="A56" s="30" t="s">
        <v>277</v>
      </c>
      <c r="B56" s="30" t="s">
        <v>278</v>
      </c>
      <c r="C56" s="30" t="s">
        <v>285</v>
      </c>
      <c r="D56" s="30" t="s">
        <v>209</v>
      </c>
      <c r="E56" s="31" t="s">
        <v>276</v>
      </c>
      <c r="F56" s="32" t="s">
        <v>75</v>
      </c>
      <c r="G56" s="30" t="s">
        <v>286</v>
      </c>
      <c r="H56" s="30" t="s">
        <v>287</v>
      </c>
      <c r="I56" s="30" t="s">
        <v>288</v>
      </c>
      <c r="J56" s="30" t="s">
        <v>289</v>
      </c>
      <c r="K56" s="30" t="s">
        <v>65</v>
      </c>
      <c r="L56" s="30" t="s">
        <v>66</v>
      </c>
      <c r="M56" s="30" t="s">
        <v>66</v>
      </c>
      <c r="N56" s="33" t="s">
        <v>158</v>
      </c>
      <c r="O56" s="34" t="s">
        <v>66</v>
      </c>
      <c r="P56" s="34" t="s">
        <v>66</v>
      </c>
      <c r="Q56" s="30" t="s">
        <v>69</v>
      </c>
      <c r="R56" s="33" t="s">
        <v>70</v>
      </c>
      <c r="S56" s="35">
        <v>45660</v>
      </c>
      <c r="T56" s="35">
        <v>46022</v>
      </c>
      <c r="U56" s="36">
        <v>3</v>
      </c>
      <c r="V56" s="36">
        <v>3</v>
      </c>
      <c r="W56" s="36">
        <v>3</v>
      </c>
      <c r="X56" s="36">
        <v>3</v>
      </c>
      <c r="Y56" s="36">
        <v>12</v>
      </c>
      <c r="Z56" s="37">
        <v>0</v>
      </c>
      <c r="AA56" s="37">
        <v>0</v>
      </c>
      <c r="AB56" s="37">
        <v>0</v>
      </c>
      <c r="AC56" s="37">
        <v>0</v>
      </c>
      <c r="AD56" s="37">
        <v>0</v>
      </c>
      <c r="AE56" s="38">
        <v>0</v>
      </c>
      <c r="AF56" s="38">
        <v>0</v>
      </c>
      <c r="AG56" s="38">
        <v>0</v>
      </c>
      <c r="AH56" s="39" t="s">
        <v>66</v>
      </c>
      <c r="AI56" s="39" t="s">
        <v>66</v>
      </c>
      <c r="AJ56" s="40" t="s">
        <v>66</v>
      </c>
      <c r="AK56" s="30" t="s">
        <v>284</v>
      </c>
    </row>
    <row r="57" spans="1:37" ht="57.6" x14ac:dyDescent="0.3">
      <c r="A57" s="30" t="s">
        <v>277</v>
      </c>
      <c r="B57" s="30" t="s">
        <v>278</v>
      </c>
      <c r="C57" s="30" t="s">
        <v>290</v>
      </c>
      <c r="D57" s="30" t="s">
        <v>209</v>
      </c>
      <c r="E57" s="31" t="s">
        <v>276</v>
      </c>
      <c r="F57" s="32" t="s">
        <v>83</v>
      </c>
      <c r="G57" s="30" t="s">
        <v>291</v>
      </c>
      <c r="H57" s="30" t="s">
        <v>292</v>
      </c>
      <c r="I57" s="30" t="s">
        <v>293</v>
      </c>
      <c r="J57" s="30" t="s">
        <v>294</v>
      </c>
      <c r="K57" s="30" t="s">
        <v>65</v>
      </c>
      <c r="L57" s="30" t="s">
        <v>66</v>
      </c>
      <c r="M57" s="30" t="s">
        <v>66</v>
      </c>
      <c r="N57" s="33" t="s">
        <v>158</v>
      </c>
      <c r="O57" s="34" t="s">
        <v>66</v>
      </c>
      <c r="P57" s="34" t="s">
        <v>66</v>
      </c>
      <c r="Q57" s="30" t="s">
        <v>69</v>
      </c>
      <c r="R57" s="33" t="s">
        <v>70</v>
      </c>
      <c r="S57" s="35">
        <v>45660</v>
      </c>
      <c r="T57" s="35">
        <v>46022</v>
      </c>
      <c r="U57" s="36">
        <v>2</v>
      </c>
      <c r="V57" s="36">
        <v>2</v>
      </c>
      <c r="W57" s="36">
        <v>1</v>
      </c>
      <c r="X57" s="36">
        <v>1</v>
      </c>
      <c r="Y57" s="36">
        <v>6</v>
      </c>
      <c r="Z57" s="37">
        <v>0</v>
      </c>
      <c r="AA57" s="37">
        <v>0</v>
      </c>
      <c r="AB57" s="37">
        <v>0</v>
      </c>
      <c r="AC57" s="37">
        <v>0</v>
      </c>
      <c r="AD57" s="37">
        <v>0</v>
      </c>
      <c r="AE57" s="38">
        <v>0</v>
      </c>
      <c r="AF57" s="38">
        <v>0</v>
      </c>
      <c r="AG57" s="38">
        <v>0</v>
      </c>
      <c r="AH57" s="39" t="s">
        <v>66</v>
      </c>
      <c r="AI57" s="39" t="s">
        <v>66</v>
      </c>
      <c r="AJ57" s="40" t="s">
        <v>66</v>
      </c>
      <c r="AK57" s="30" t="s">
        <v>284</v>
      </c>
    </row>
    <row r="58" spans="1:37" ht="100.8" x14ac:dyDescent="0.3">
      <c r="A58" s="30" t="s">
        <v>277</v>
      </c>
      <c r="B58" s="30" t="s">
        <v>278</v>
      </c>
      <c r="C58" s="30" t="s">
        <v>295</v>
      </c>
      <c r="D58" s="30" t="s">
        <v>209</v>
      </c>
      <c r="E58" s="31" t="s">
        <v>276</v>
      </c>
      <c r="F58" s="32" t="s">
        <v>91</v>
      </c>
      <c r="G58" s="30" t="s">
        <v>296</v>
      </c>
      <c r="H58" s="30" t="s">
        <v>297</v>
      </c>
      <c r="I58" s="30" t="s">
        <v>298</v>
      </c>
      <c r="J58" s="30" t="s">
        <v>299</v>
      </c>
      <c r="K58" s="30" t="s">
        <v>65</v>
      </c>
      <c r="L58" s="30" t="s">
        <v>66</v>
      </c>
      <c r="M58" s="30" t="s">
        <v>66</v>
      </c>
      <c r="N58" s="33" t="s">
        <v>158</v>
      </c>
      <c r="O58" s="34" t="s">
        <v>66</v>
      </c>
      <c r="P58" s="34" t="s">
        <v>66</v>
      </c>
      <c r="Q58" s="30" t="s">
        <v>69</v>
      </c>
      <c r="R58" s="33" t="s">
        <v>70</v>
      </c>
      <c r="S58" s="35">
        <v>45660</v>
      </c>
      <c r="T58" s="35">
        <v>46022</v>
      </c>
      <c r="U58" s="36">
        <v>5</v>
      </c>
      <c r="V58" s="36">
        <v>5</v>
      </c>
      <c r="W58" s="36">
        <v>9</v>
      </c>
      <c r="X58" s="36">
        <v>5</v>
      </c>
      <c r="Y58" s="36">
        <v>24</v>
      </c>
      <c r="Z58" s="37">
        <v>0</v>
      </c>
      <c r="AA58" s="37">
        <v>0</v>
      </c>
      <c r="AB58" s="37">
        <v>0</v>
      </c>
      <c r="AC58" s="37">
        <v>0</v>
      </c>
      <c r="AD58" s="37">
        <v>0</v>
      </c>
      <c r="AE58" s="38">
        <v>0</v>
      </c>
      <c r="AF58" s="38">
        <v>0</v>
      </c>
      <c r="AG58" s="38">
        <v>0</v>
      </c>
      <c r="AH58" s="39" t="s">
        <v>66</v>
      </c>
      <c r="AI58" s="39" t="s">
        <v>66</v>
      </c>
      <c r="AJ58" s="40" t="s">
        <v>66</v>
      </c>
      <c r="AK58" s="30" t="s">
        <v>284</v>
      </c>
    </row>
    <row r="59" spans="1:37" ht="86.4" x14ac:dyDescent="0.3">
      <c r="A59" s="30" t="s">
        <v>277</v>
      </c>
      <c r="B59" s="30" t="s">
        <v>278</v>
      </c>
      <c r="C59" s="30" t="s">
        <v>300</v>
      </c>
      <c r="D59" s="30" t="s">
        <v>209</v>
      </c>
      <c r="E59" s="31" t="s">
        <v>276</v>
      </c>
      <c r="F59" s="32" t="s">
        <v>99</v>
      </c>
      <c r="G59" s="30" t="s">
        <v>301</v>
      </c>
      <c r="H59" s="30" t="s">
        <v>302</v>
      </c>
      <c r="I59" s="30" t="s">
        <v>303</v>
      </c>
      <c r="J59" s="30" t="s">
        <v>294</v>
      </c>
      <c r="K59" s="30" t="s">
        <v>65</v>
      </c>
      <c r="L59" s="30" t="s">
        <v>66</v>
      </c>
      <c r="M59" s="30" t="s">
        <v>66</v>
      </c>
      <c r="N59" s="33" t="s">
        <v>158</v>
      </c>
      <c r="O59" s="34" t="s">
        <v>66</v>
      </c>
      <c r="P59" s="34" t="s">
        <v>66</v>
      </c>
      <c r="Q59" s="30" t="s">
        <v>69</v>
      </c>
      <c r="R59" s="33" t="s">
        <v>70</v>
      </c>
      <c r="S59" s="35">
        <v>45660</v>
      </c>
      <c r="T59" s="35">
        <v>46022</v>
      </c>
      <c r="U59" s="36">
        <v>3</v>
      </c>
      <c r="V59" s="36">
        <v>3</v>
      </c>
      <c r="W59" s="36">
        <v>3</v>
      </c>
      <c r="X59" s="36">
        <v>3</v>
      </c>
      <c r="Y59" s="36">
        <v>12</v>
      </c>
      <c r="Z59" s="37">
        <v>0</v>
      </c>
      <c r="AA59" s="37">
        <v>0</v>
      </c>
      <c r="AB59" s="37">
        <v>0</v>
      </c>
      <c r="AC59" s="37">
        <v>0</v>
      </c>
      <c r="AD59" s="37">
        <v>0</v>
      </c>
      <c r="AE59" s="38">
        <v>0</v>
      </c>
      <c r="AF59" s="38">
        <v>0</v>
      </c>
      <c r="AG59" s="38">
        <v>0</v>
      </c>
      <c r="AH59" s="39" t="s">
        <v>66</v>
      </c>
      <c r="AI59" s="39" t="s">
        <v>66</v>
      </c>
      <c r="AJ59" s="40" t="s">
        <v>66</v>
      </c>
      <c r="AK59" s="30" t="s">
        <v>284</v>
      </c>
    </row>
    <row r="60" spans="1:37" ht="72" x14ac:dyDescent="0.3">
      <c r="A60" s="30" t="s">
        <v>277</v>
      </c>
      <c r="B60" s="30" t="s">
        <v>278</v>
      </c>
      <c r="C60" s="30" t="s">
        <v>304</v>
      </c>
      <c r="D60" s="30" t="s">
        <v>209</v>
      </c>
      <c r="E60" s="31" t="s">
        <v>276</v>
      </c>
      <c r="F60" s="32" t="s">
        <v>106</v>
      </c>
      <c r="G60" s="30" t="s">
        <v>305</v>
      </c>
      <c r="H60" s="30" t="s">
        <v>306</v>
      </c>
      <c r="I60" s="30" t="s">
        <v>307</v>
      </c>
      <c r="J60" s="30" t="s">
        <v>294</v>
      </c>
      <c r="K60" s="30" t="s">
        <v>65</v>
      </c>
      <c r="L60" s="30" t="s">
        <v>66</v>
      </c>
      <c r="M60" s="30" t="s">
        <v>66</v>
      </c>
      <c r="N60" s="33" t="s">
        <v>158</v>
      </c>
      <c r="O60" s="34" t="s">
        <v>66</v>
      </c>
      <c r="P60" s="34" t="s">
        <v>66</v>
      </c>
      <c r="Q60" s="30" t="s">
        <v>69</v>
      </c>
      <c r="R60" s="33" t="s">
        <v>70</v>
      </c>
      <c r="S60" s="35">
        <v>45660</v>
      </c>
      <c r="T60" s="35">
        <v>46022</v>
      </c>
      <c r="U60" s="36">
        <v>1</v>
      </c>
      <c r="V60" s="36">
        <v>1</v>
      </c>
      <c r="W60" s="36">
        <v>1</v>
      </c>
      <c r="X60" s="36">
        <v>1</v>
      </c>
      <c r="Y60" s="36">
        <v>4</v>
      </c>
      <c r="Z60" s="37">
        <v>0</v>
      </c>
      <c r="AA60" s="37">
        <v>0</v>
      </c>
      <c r="AB60" s="37">
        <v>0</v>
      </c>
      <c r="AC60" s="37">
        <v>0</v>
      </c>
      <c r="AD60" s="37">
        <v>0</v>
      </c>
      <c r="AE60" s="38">
        <v>0</v>
      </c>
      <c r="AF60" s="38">
        <v>0</v>
      </c>
      <c r="AG60" s="38">
        <v>0</v>
      </c>
      <c r="AH60" s="39" t="s">
        <v>66</v>
      </c>
      <c r="AI60" s="39" t="s">
        <v>66</v>
      </c>
      <c r="AJ60" s="40" t="s">
        <v>66</v>
      </c>
      <c r="AK60" s="30" t="s">
        <v>284</v>
      </c>
    </row>
    <row r="61" spans="1:37" ht="86.4" x14ac:dyDescent="0.3">
      <c r="A61" s="30" t="s">
        <v>277</v>
      </c>
      <c r="B61" s="30" t="s">
        <v>278</v>
      </c>
      <c r="C61" s="30" t="s">
        <v>308</v>
      </c>
      <c r="D61" s="30" t="s">
        <v>209</v>
      </c>
      <c r="E61" s="31" t="s">
        <v>276</v>
      </c>
      <c r="F61" s="32" t="s">
        <v>161</v>
      </c>
      <c r="G61" s="30" t="s">
        <v>309</v>
      </c>
      <c r="H61" s="30" t="s">
        <v>310</v>
      </c>
      <c r="I61" s="30" t="s">
        <v>311</v>
      </c>
      <c r="J61" s="30" t="s">
        <v>312</v>
      </c>
      <c r="K61" s="30" t="s">
        <v>65</v>
      </c>
      <c r="L61" s="30" t="s">
        <v>66</v>
      </c>
      <c r="M61" s="30" t="s">
        <v>66</v>
      </c>
      <c r="N61" s="33" t="s">
        <v>158</v>
      </c>
      <c r="O61" s="34" t="s">
        <v>66</v>
      </c>
      <c r="P61" s="34" t="s">
        <v>66</v>
      </c>
      <c r="Q61" s="30" t="s">
        <v>69</v>
      </c>
      <c r="R61" s="33" t="s">
        <v>70</v>
      </c>
      <c r="S61" s="35">
        <v>45660</v>
      </c>
      <c r="T61" s="35">
        <v>46022</v>
      </c>
      <c r="U61" s="36">
        <v>8</v>
      </c>
      <c r="V61" s="36">
        <v>10</v>
      </c>
      <c r="W61" s="36">
        <v>8</v>
      </c>
      <c r="X61" s="36">
        <v>10</v>
      </c>
      <c r="Y61" s="36">
        <v>36</v>
      </c>
      <c r="Z61" s="37">
        <v>0</v>
      </c>
      <c r="AA61" s="37">
        <v>0</v>
      </c>
      <c r="AB61" s="37">
        <v>0</v>
      </c>
      <c r="AC61" s="37">
        <v>0</v>
      </c>
      <c r="AD61" s="37">
        <v>0</v>
      </c>
      <c r="AE61" s="38">
        <v>0</v>
      </c>
      <c r="AF61" s="38">
        <v>0</v>
      </c>
      <c r="AG61" s="38">
        <v>0</v>
      </c>
      <c r="AH61" s="39" t="s">
        <v>66</v>
      </c>
      <c r="AI61" s="39" t="s">
        <v>66</v>
      </c>
      <c r="AJ61" s="40" t="s">
        <v>66</v>
      </c>
      <c r="AK61" s="30" t="s">
        <v>284</v>
      </c>
    </row>
    <row r="62" spans="1:37" ht="57.6" x14ac:dyDescent="0.3">
      <c r="A62" s="30" t="s">
        <v>277</v>
      </c>
      <c r="B62" s="30" t="s">
        <v>278</v>
      </c>
      <c r="C62" s="30" t="s">
        <v>313</v>
      </c>
      <c r="D62" s="30" t="s">
        <v>209</v>
      </c>
      <c r="E62" s="31" t="s">
        <v>276</v>
      </c>
      <c r="F62" s="32" t="s">
        <v>168</v>
      </c>
      <c r="G62" s="30" t="s">
        <v>315</v>
      </c>
      <c r="H62" s="30" t="s">
        <v>316</v>
      </c>
      <c r="I62" s="30" t="s">
        <v>317</v>
      </c>
      <c r="J62" s="30" t="s">
        <v>318</v>
      </c>
      <c r="K62" s="30" t="s">
        <v>65</v>
      </c>
      <c r="L62" s="30" t="s">
        <v>66</v>
      </c>
      <c r="M62" s="30" t="s">
        <v>66</v>
      </c>
      <c r="N62" s="33" t="s">
        <v>158</v>
      </c>
      <c r="O62" s="34" t="s">
        <v>66</v>
      </c>
      <c r="P62" s="34" t="s">
        <v>66</v>
      </c>
      <c r="Q62" s="30" t="s">
        <v>69</v>
      </c>
      <c r="R62" s="33" t="s">
        <v>70</v>
      </c>
      <c r="S62" s="35">
        <v>45660</v>
      </c>
      <c r="T62" s="35">
        <v>46022</v>
      </c>
      <c r="U62" s="36"/>
      <c r="V62" s="36">
        <v>1</v>
      </c>
      <c r="W62" s="36"/>
      <c r="X62" s="36"/>
      <c r="Y62" s="36">
        <v>1</v>
      </c>
      <c r="Z62" s="37">
        <v>0</v>
      </c>
      <c r="AA62" s="37">
        <v>0</v>
      </c>
      <c r="AB62" s="37">
        <v>0</v>
      </c>
      <c r="AC62" s="37">
        <v>0</v>
      </c>
      <c r="AD62" s="37">
        <v>0</v>
      </c>
      <c r="AE62" s="38">
        <v>0</v>
      </c>
      <c r="AF62" s="38">
        <v>0</v>
      </c>
      <c r="AG62" s="38">
        <v>0</v>
      </c>
      <c r="AH62" s="39" t="s">
        <v>66</v>
      </c>
      <c r="AI62" s="39" t="s">
        <v>66</v>
      </c>
      <c r="AJ62" s="40" t="s">
        <v>66</v>
      </c>
      <c r="AK62" s="30" t="s">
        <v>284</v>
      </c>
    </row>
    <row r="63" spans="1:37" ht="86.4" x14ac:dyDescent="0.3">
      <c r="A63" s="30" t="s">
        <v>277</v>
      </c>
      <c r="B63" s="30" t="s">
        <v>278</v>
      </c>
      <c r="C63" s="30" t="s">
        <v>319</v>
      </c>
      <c r="D63" s="30" t="s">
        <v>209</v>
      </c>
      <c r="E63" s="31" t="s">
        <v>276</v>
      </c>
      <c r="F63" s="32" t="s">
        <v>173</v>
      </c>
      <c r="G63" s="30" t="s">
        <v>321</v>
      </c>
      <c r="H63" s="30" t="s">
        <v>322</v>
      </c>
      <c r="I63" s="30" t="s">
        <v>323</v>
      </c>
      <c r="J63" s="30" t="s">
        <v>283</v>
      </c>
      <c r="K63" s="30" t="s">
        <v>65</v>
      </c>
      <c r="L63" s="30" t="s">
        <v>66</v>
      </c>
      <c r="M63" s="30" t="s">
        <v>66</v>
      </c>
      <c r="N63" s="33" t="s">
        <v>158</v>
      </c>
      <c r="O63" s="34" t="s">
        <v>66</v>
      </c>
      <c r="P63" s="34" t="s">
        <v>66</v>
      </c>
      <c r="Q63" s="30" t="s">
        <v>69</v>
      </c>
      <c r="R63" s="33" t="s">
        <v>70</v>
      </c>
      <c r="S63" s="35">
        <v>45660</v>
      </c>
      <c r="T63" s="35">
        <v>46022</v>
      </c>
      <c r="U63" s="36">
        <v>3</v>
      </c>
      <c r="V63" s="36">
        <v>3</v>
      </c>
      <c r="W63" s="36">
        <v>3</v>
      </c>
      <c r="X63" s="36">
        <v>3</v>
      </c>
      <c r="Y63" s="36">
        <v>12</v>
      </c>
      <c r="Z63" s="37">
        <v>0</v>
      </c>
      <c r="AA63" s="37">
        <v>0</v>
      </c>
      <c r="AB63" s="37">
        <v>0</v>
      </c>
      <c r="AC63" s="37">
        <v>0</v>
      </c>
      <c r="AD63" s="37">
        <v>0</v>
      </c>
      <c r="AE63" s="38">
        <v>0</v>
      </c>
      <c r="AF63" s="38">
        <v>0</v>
      </c>
      <c r="AG63" s="38">
        <v>0</v>
      </c>
      <c r="AH63" s="39" t="s">
        <v>66</v>
      </c>
      <c r="AI63" s="39" t="s">
        <v>66</v>
      </c>
      <c r="AJ63" s="40" t="s">
        <v>66</v>
      </c>
      <c r="AK63" s="30" t="s">
        <v>284</v>
      </c>
    </row>
    <row r="64" spans="1:37" ht="57.6" x14ac:dyDescent="0.3">
      <c r="A64" s="30" t="s">
        <v>277</v>
      </c>
      <c r="B64" s="30" t="s">
        <v>278</v>
      </c>
      <c r="C64" s="30" t="s">
        <v>324</v>
      </c>
      <c r="D64" s="30" t="s">
        <v>209</v>
      </c>
      <c r="E64" s="31" t="s">
        <v>276</v>
      </c>
      <c r="F64" s="32" t="s">
        <v>180</v>
      </c>
      <c r="G64" s="30" t="s">
        <v>326</v>
      </c>
      <c r="H64" s="30" t="s">
        <v>327</v>
      </c>
      <c r="I64" s="30" t="s">
        <v>328</v>
      </c>
      <c r="J64" s="30" t="s">
        <v>329</v>
      </c>
      <c r="K64" s="30" t="s">
        <v>65</v>
      </c>
      <c r="L64" s="30" t="s">
        <v>66</v>
      </c>
      <c r="M64" s="30" t="s">
        <v>66</v>
      </c>
      <c r="N64" s="33" t="s">
        <v>158</v>
      </c>
      <c r="O64" s="34" t="s">
        <v>66</v>
      </c>
      <c r="P64" s="34" t="s">
        <v>66</v>
      </c>
      <c r="Q64" s="30" t="s">
        <v>69</v>
      </c>
      <c r="R64" s="33" t="s">
        <v>70</v>
      </c>
      <c r="S64" s="35">
        <v>45660</v>
      </c>
      <c r="T64" s="35">
        <v>46022</v>
      </c>
      <c r="U64" s="36">
        <v>5</v>
      </c>
      <c r="V64" s="36">
        <v>5</v>
      </c>
      <c r="W64" s="36">
        <v>5</v>
      </c>
      <c r="X64" s="36">
        <v>5</v>
      </c>
      <c r="Y64" s="36">
        <v>20</v>
      </c>
      <c r="Z64" s="37">
        <v>0</v>
      </c>
      <c r="AA64" s="37">
        <v>0</v>
      </c>
      <c r="AB64" s="37">
        <v>0</v>
      </c>
      <c r="AC64" s="37">
        <v>0</v>
      </c>
      <c r="AD64" s="37">
        <v>0</v>
      </c>
      <c r="AE64" s="38">
        <v>0</v>
      </c>
      <c r="AF64" s="38">
        <v>0</v>
      </c>
      <c r="AG64" s="38">
        <v>0</v>
      </c>
      <c r="AH64" s="39" t="s">
        <v>66</v>
      </c>
      <c r="AI64" s="39" t="s">
        <v>66</v>
      </c>
      <c r="AJ64" s="40" t="s">
        <v>66</v>
      </c>
      <c r="AK64" s="30" t="s">
        <v>284</v>
      </c>
    </row>
    <row r="65" spans="1:37" ht="57.6" x14ac:dyDescent="0.3">
      <c r="A65" s="30" t="s">
        <v>277</v>
      </c>
      <c r="B65" s="30" t="s">
        <v>278</v>
      </c>
      <c r="C65" s="30" t="s">
        <v>330</v>
      </c>
      <c r="D65" s="30" t="s">
        <v>209</v>
      </c>
      <c r="E65" s="31" t="s">
        <v>276</v>
      </c>
      <c r="F65" s="32" t="s">
        <v>187</v>
      </c>
      <c r="G65" s="30" t="s">
        <v>332</v>
      </c>
      <c r="H65" s="30" t="s">
        <v>333</v>
      </c>
      <c r="I65" s="30" t="s">
        <v>334</v>
      </c>
      <c r="J65" s="30" t="s">
        <v>335</v>
      </c>
      <c r="K65" s="30" t="s">
        <v>65</v>
      </c>
      <c r="L65" s="30" t="s">
        <v>66</v>
      </c>
      <c r="M65" s="30" t="s">
        <v>66</v>
      </c>
      <c r="N65" s="33" t="s">
        <v>158</v>
      </c>
      <c r="O65" s="34" t="s">
        <v>66</v>
      </c>
      <c r="P65" s="34" t="s">
        <v>66</v>
      </c>
      <c r="Q65" s="30" t="s">
        <v>69</v>
      </c>
      <c r="R65" s="33" t="s">
        <v>70</v>
      </c>
      <c r="S65" s="35">
        <v>45660</v>
      </c>
      <c r="T65" s="35">
        <v>46022</v>
      </c>
      <c r="U65" s="36">
        <v>50</v>
      </c>
      <c r="V65" s="36">
        <v>50</v>
      </c>
      <c r="W65" s="36">
        <v>90</v>
      </c>
      <c r="X65" s="36">
        <v>50</v>
      </c>
      <c r="Y65" s="36">
        <v>240</v>
      </c>
      <c r="Z65" s="37">
        <v>0</v>
      </c>
      <c r="AA65" s="37">
        <v>0</v>
      </c>
      <c r="AB65" s="37">
        <v>0</v>
      </c>
      <c r="AC65" s="37">
        <v>0</v>
      </c>
      <c r="AD65" s="37">
        <v>0</v>
      </c>
      <c r="AE65" s="38">
        <v>0</v>
      </c>
      <c r="AF65" s="38">
        <v>0</v>
      </c>
      <c r="AG65" s="38">
        <v>0</v>
      </c>
      <c r="AH65" s="39" t="s">
        <v>66</v>
      </c>
      <c r="AI65" s="39" t="s">
        <v>66</v>
      </c>
      <c r="AJ65" s="40" t="s">
        <v>66</v>
      </c>
      <c r="AK65" s="30" t="s">
        <v>284</v>
      </c>
    </row>
    <row r="66" spans="1:37" ht="86.4" x14ac:dyDescent="0.3">
      <c r="A66" s="30" t="s">
        <v>277</v>
      </c>
      <c r="B66" s="30" t="s">
        <v>278</v>
      </c>
      <c r="C66" s="30" t="s">
        <v>336</v>
      </c>
      <c r="D66" s="30" t="s">
        <v>209</v>
      </c>
      <c r="E66" s="31" t="s">
        <v>276</v>
      </c>
      <c r="F66" s="32" t="s">
        <v>194</v>
      </c>
      <c r="G66" s="30" t="s">
        <v>338</v>
      </c>
      <c r="H66" s="30" t="s">
        <v>339</v>
      </c>
      <c r="I66" s="30" t="s">
        <v>340</v>
      </c>
      <c r="J66" s="30" t="s">
        <v>341</v>
      </c>
      <c r="K66" s="30" t="s">
        <v>65</v>
      </c>
      <c r="L66" s="30" t="s">
        <v>66</v>
      </c>
      <c r="M66" s="30" t="s">
        <v>66</v>
      </c>
      <c r="N66" s="33" t="s">
        <v>158</v>
      </c>
      <c r="O66" s="34" t="s">
        <v>66</v>
      </c>
      <c r="P66" s="34" t="s">
        <v>66</v>
      </c>
      <c r="Q66" s="30" t="s">
        <v>69</v>
      </c>
      <c r="R66" s="33" t="s">
        <v>70</v>
      </c>
      <c r="S66" s="35">
        <v>45660</v>
      </c>
      <c r="T66" s="35">
        <v>46022</v>
      </c>
      <c r="U66" s="36">
        <v>10</v>
      </c>
      <c r="V66" s="36">
        <v>10</v>
      </c>
      <c r="W66" s="36">
        <v>10</v>
      </c>
      <c r="X66" s="36">
        <v>18</v>
      </c>
      <c r="Y66" s="36">
        <v>48</v>
      </c>
      <c r="Z66" s="37">
        <v>0</v>
      </c>
      <c r="AA66" s="37">
        <v>0</v>
      </c>
      <c r="AB66" s="37">
        <v>0</v>
      </c>
      <c r="AC66" s="37">
        <v>0</v>
      </c>
      <c r="AD66" s="37">
        <v>0</v>
      </c>
      <c r="AE66" s="38">
        <v>0</v>
      </c>
      <c r="AF66" s="38">
        <v>0</v>
      </c>
      <c r="AG66" s="38">
        <v>0</v>
      </c>
      <c r="AH66" s="39" t="s">
        <v>66</v>
      </c>
      <c r="AI66" s="39" t="s">
        <v>66</v>
      </c>
      <c r="AJ66" s="40" t="s">
        <v>66</v>
      </c>
      <c r="AK66" s="30" t="s">
        <v>284</v>
      </c>
    </row>
    <row r="67" spans="1:37" ht="21" customHeight="1" x14ac:dyDescent="0.3">
      <c r="A67" s="90"/>
      <c r="B67" s="89"/>
      <c r="C67" s="89"/>
      <c r="D67" s="89"/>
      <c r="E67" s="89"/>
      <c r="F67" s="89"/>
      <c r="G67" s="89"/>
      <c r="H67" s="89"/>
      <c r="I67" s="89"/>
      <c r="J67" s="89"/>
      <c r="K67" s="89"/>
      <c r="L67" s="89"/>
      <c r="M67" s="89"/>
      <c r="N67" s="89"/>
      <c r="O67" s="89"/>
      <c r="P67" s="92" t="s">
        <v>342</v>
      </c>
      <c r="Q67" s="89"/>
      <c r="R67" s="89"/>
      <c r="S67" s="89"/>
      <c r="T67" s="89"/>
      <c r="U67" s="89"/>
      <c r="V67" s="89"/>
      <c r="W67" s="89"/>
      <c r="X67" s="89"/>
      <c r="Y67" s="89"/>
      <c r="Z67" s="89"/>
      <c r="AA67" s="89"/>
      <c r="AB67" s="89"/>
      <c r="AC67" s="89"/>
      <c r="AD67" s="89"/>
      <c r="AE67" s="89">
        <f>SUM(AE55:AE66)</f>
        <v>0</v>
      </c>
      <c r="AF67" s="89">
        <f>SUM(AF55:AF66)</f>
        <v>0</v>
      </c>
      <c r="AG67" s="94">
        <f>SUM(AG55:AG66)</f>
        <v>0</v>
      </c>
      <c r="AH67" s="91"/>
      <c r="AI67" s="91"/>
      <c r="AJ67" s="91"/>
      <c r="AK67" s="93"/>
    </row>
    <row r="68" spans="1:37" ht="25.5" customHeight="1" x14ac:dyDescent="0.3">
      <c r="A68" s="29"/>
      <c r="B68" s="29"/>
      <c r="C68" s="29"/>
      <c r="D68" s="29"/>
      <c r="E68" s="29"/>
      <c r="F68" s="29"/>
      <c r="G68" s="29"/>
      <c r="H68" s="29" t="s">
        <v>343</v>
      </c>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row>
    <row r="69" spans="1:37" ht="92.25" customHeight="1" x14ac:dyDescent="0.3">
      <c r="A69" s="30" t="s">
        <v>80</v>
      </c>
      <c r="B69" s="30" t="s">
        <v>57</v>
      </c>
      <c r="C69" s="95" t="s">
        <v>344</v>
      </c>
      <c r="D69" s="30" t="s">
        <v>209</v>
      </c>
      <c r="E69" s="31" t="s">
        <v>343</v>
      </c>
      <c r="F69" s="32" t="s">
        <v>60</v>
      </c>
      <c r="G69" s="30" t="s">
        <v>345</v>
      </c>
      <c r="H69" s="30" t="s">
        <v>346</v>
      </c>
      <c r="I69" s="30" t="s">
        <v>347</v>
      </c>
      <c r="J69" s="30" t="s">
        <v>348</v>
      </c>
      <c r="K69" s="30" t="s">
        <v>65</v>
      </c>
      <c r="L69" s="30" t="s">
        <v>66</v>
      </c>
      <c r="M69" s="30" t="s">
        <v>66</v>
      </c>
      <c r="N69" s="33" t="s">
        <v>158</v>
      </c>
      <c r="O69" s="34" t="s">
        <v>66</v>
      </c>
      <c r="P69" s="34" t="s">
        <v>66</v>
      </c>
      <c r="Q69" s="30" t="s">
        <v>69</v>
      </c>
      <c r="R69" s="33" t="s">
        <v>70</v>
      </c>
      <c r="S69" s="35">
        <v>45660</v>
      </c>
      <c r="T69" s="35">
        <v>46022</v>
      </c>
      <c r="U69" s="36">
        <v>15</v>
      </c>
      <c r="V69" s="36">
        <v>20</v>
      </c>
      <c r="W69" s="36">
        <v>15</v>
      </c>
      <c r="X69" s="36">
        <v>20</v>
      </c>
      <c r="Y69" s="36">
        <f t="shared" ref="Y69:Y72" si="0">SUM(U69:X69)</f>
        <v>70</v>
      </c>
      <c r="Z69" s="37">
        <v>0</v>
      </c>
      <c r="AA69" s="37">
        <v>0</v>
      </c>
      <c r="AB69" s="37">
        <v>0</v>
      </c>
      <c r="AC69" s="37">
        <v>0</v>
      </c>
      <c r="AD69" s="37">
        <v>0</v>
      </c>
      <c r="AE69" s="38">
        <v>0</v>
      </c>
      <c r="AF69" s="38">
        <v>0</v>
      </c>
      <c r="AG69" s="38">
        <v>0</v>
      </c>
      <c r="AH69" s="39" t="s">
        <v>66</v>
      </c>
      <c r="AI69" s="39" t="s">
        <v>66</v>
      </c>
      <c r="AJ69" s="40" t="s">
        <v>66</v>
      </c>
      <c r="AK69" s="30" t="s">
        <v>349</v>
      </c>
    </row>
    <row r="70" spans="1:37" ht="72" x14ac:dyDescent="0.3">
      <c r="A70" s="30" t="s">
        <v>80</v>
      </c>
      <c r="B70" s="30" t="s">
        <v>57</v>
      </c>
      <c r="C70" s="95" t="s">
        <v>350</v>
      </c>
      <c r="D70" s="30" t="s">
        <v>209</v>
      </c>
      <c r="E70" s="31" t="s">
        <v>343</v>
      </c>
      <c r="F70" s="32" t="s">
        <v>75</v>
      </c>
      <c r="G70" s="30" t="s">
        <v>351</v>
      </c>
      <c r="H70" s="30" t="s">
        <v>352</v>
      </c>
      <c r="I70" s="30" t="s">
        <v>353</v>
      </c>
      <c r="J70" s="30" t="s">
        <v>354</v>
      </c>
      <c r="K70" s="30" t="s">
        <v>65</v>
      </c>
      <c r="L70" s="30" t="s">
        <v>66</v>
      </c>
      <c r="M70" s="30" t="s">
        <v>66</v>
      </c>
      <c r="N70" s="33" t="s">
        <v>158</v>
      </c>
      <c r="O70" s="34" t="s">
        <v>66</v>
      </c>
      <c r="P70" s="34" t="s">
        <v>66</v>
      </c>
      <c r="Q70" s="30" t="s">
        <v>69</v>
      </c>
      <c r="R70" s="33" t="s">
        <v>70</v>
      </c>
      <c r="S70" s="35">
        <v>45689</v>
      </c>
      <c r="T70" s="35">
        <v>46022</v>
      </c>
      <c r="U70" s="36">
        <v>10</v>
      </c>
      <c r="V70" s="36">
        <v>20</v>
      </c>
      <c r="W70" s="36">
        <v>30</v>
      </c>
      <c r="X70" s="36">
        <v>20</v>
      </c>
      <c r="Y70" s="36">
        <f t="shared" si="0"/>
        <v>80</v>
      </c>
      <c r="Z70" s="37">
        <v>0</v>
      </c>
      <c r="AA70" s="37">
        <v>0</v>
      </c>
      <c r="AB70" s="37">
        <v>0</v>
      </c>
      <c r="AC70" s="37">
        <v>0</v>
      </c>
      <c r="AD70" s="37">
        <v>0</v>
      </c>
      <c r="AE70" s="37">
        <v>0</v>
      </c>
      <c r="AF70" s="38">
        <v>0</v>
      </c>
      <c r="AG70" s="38">
        <v>0</v>
      </c>
      <c r="AH70" s="39" t="s">
        <v>66</v>
      </c>
      <c r="AI70" s="39" t="s">
        <v>66</v>
      </c>
      <c r="AJ70" s="40" t="s">
        <v>66</v>
      </c>
      <c r="AK70" s="30" t="s">
        <v>355</v>
      </c>
    </row>
    <row r="71" spans="1:37" ht="72" x14ac:dyDescent="0.3">
      <c r="A71" s="30" t="s">
        <v>80</v>
      </c>
      <c r="B71" s="30" t="s">
        <v>57</v>
      </c>
      <c r="C71" s="95" t="s">
        <v>356</v>
      </c>
      <c r="D71" s="30" t="s">
        <v>209</v>
      </c>
      <c r="E71" s="31" t="s">
        <v>343</v>
      </c>
      <c r="F71" s="32" t="s">
        <v>83</v>
      </c>
      <c r="G71" s="30" t="s">
        <v>357</v>
      </c>
      <c r="H71" s="30" t="s">
        <v>358</v>
      </c>
      <c r="I71" s="30" t="s">
        <v>359</v>
      </c>
      <c r="J71" s="30" t="s">
        <v>360</v>
      </c>
      <c r="K71" s="30" t="s">
        <v>65</v>
      </c>
      <c r="L71" s="30" t="s">
        <v>66</v>
      </c>
      <c r="M71" s="30" t="s">
        <v>66</v>
      </c>
      <c r="N71" s="33" t="s">
        <v>158</v>
      </c>
      <c r="O71" s="34" t="s">
        <v>66</v>
      </c>
      <c r="P71" s="34" t="s">
        <v>66</v>
      </c>
      <c r="Q71" s="30" t="s">
        <v>69</v>
      </c>
      <c r="R71" s="33" t="s">
        <v>70</v>
      </c>
      <c r="S71" s="35">
        <v>45689</v>
      </c>
      <c r="T71" s="35">
        <v>46022</v>
      </c>
      <c r="U71" s="36">
        <v>15</v>
      </c>
      <c r="V71" s="36">
        <v>15</v>
      </c>
      <c r="W71" s="36">
        <v>15</v>
      </c>
      <c r="X71" s="36">
        <v>15</v>
      </c>
      <c r="Y71" s="36">
        <f t="shared" si="0"/>
        <v>60</v>
      </c>
      <c r="Z71" s="37">
        <v>0</v>
      </c>
      <c r="AA71" s="37">
        <v>0</v>
      </c>
      <c r="AB71" s="37">
        <v>0</v>
      </c>
      <c r="AC71" s="37">
        <v>0</v>
      </c>
      <c r="AD71" s="37">
        <v>0</v>
      </c>
      <c r="AE71" s="37">
        <v>0</v>
      </c>
      <c r="AF71" s="38">
        <v>0</v>
      </c>
      <c r="AG71" s="38">
        <v>0</v>
      </c>
      <c r="AH71" s="39" t="s">
        <v>66</v>
      </c>
      <c r="AI71" s="39" t="s">
        <v>66</v>
      </c>
      <c r="AJ71" s="40" t="s">
        <v>66</v>
      </c>
      <c r="AK71" s="30" t="s">
        <v>349</v>
      </c>
    </row>
    <row r="72" spans="1:37" ht="72" x14ac:dyDescent="0.3">
      <c r="A72" s="30" t="s">
        <v>80</v>
      </c>
      <c r="B72" s="30" t="s">
        <v>57</v>
      </c>
      <c r="C72" s="95" t="s">
        <v>361</v>
      </c>
      <c r="D72" s="30" t="s">
        <v>209</v>
      </c>
      <c r="E72" s="31" t="s">
        <v>343</v>
      </c>
      <c r="F72" s="32" t="s">
        <v>118</v>
      </c>
      <c r="G72" s="30" t="s">
        <v>362</v>
      </c>
      <c r="H72" s="30" t="s">
        <v>363</v>
      </c>
      <c r="I72" s="30" t="s">
        <v>364</v>
      </c>
      <c r="J72" s="30" t="s">
        <v>360</v>
      </c>
      <c r="K72" s="30" t="s">
        <v>65</v>
      </c>
      <c r="L72" s="30" t="s">
        <v>66</v>
      </c>
      <c r="M72" s="30" t="s">
        <v>66</v>
      </c>
      <c r="N72" s="33" t="s">
        <v>68</v>
      </c>
      <c r="O72" s="96">
        <v>843000214</v>
      </c>
      <c r="P72" s="96" t="s">
        <v>365</v>
      </c>
      <c r="Q72" s="30" t="s">
        <v>366</v>
      </c>
      <c r="R72" s="33" t="s">
        <v>70</v>
      </c>
      <c r="S72" s="35">
        <v>45748</v>
      </c>
      <c r="T72" s="35">
        <v>46022</v>
      </c>
      <c r="U72" s="36"/>
      <c r="V72" s="36">
        <v>1</v>
      </c>
      <c r="W72" s="36"/>
      <c r="X72" s="36"/>
      <c r="Y72" s="36">
        <f t="shared" si="0"/>
        <v>1</v>
      </c>
      <c r="Z72" s="37">
        <v>0</v>
      </c>
      <c r="AA72" s="37">
        <v>1000</v>
      </c>
      <c r="AB72" s="37">
        <v>0</v>
      </c>
      <c r="AC72" s="37">
        <v>0</v>
      </c>
      <c r="AD72" s="37">
        <v>1000</v>
      </c>
      <c r="AE72" s="37">
        <v>1000</v>
      </c>
      <c r="AF72" s="33"/>
      <c r="AG72" s="37">
        <v>1000</v>
      </c>
      <c r="AH72" s="84" t="s">
        <v>1981</v>
      </c>
      <c r="AI72" s="34" t="s">
        <v>2171</v>
      </c>
      <c r="AJ72" s="40" t="s">
        <v>71</v>
      </c>
      <c r="AK72" s="30" t="s">
        <v>349</v>
      </c>
    </row>
    <row r="73" spans="1:37" ht="20.25" customHeight="1" x14ac:dyDescent="0.3">
      <c r="A73" s="90"/>
      <c r="B73" s="97"/>
      <c r="C73" s="97"/>
      <c r="D73" s="97"/>
      <c r="E73" s="97"/>
      <c r="F73" s="97"/>
      <c r="G73" s="97"/>
      <c r="H73" s="97"/>
      <c r="I73" s="97"/>
      <c r="J73" s="97"/>
      <c r="K73" s="97"/>
      <c r="L73" s="97"/>
      <c r="M73" s="97"/>
      <c r="N73" s="97"/>
      <c r="O73" s="97"/>
      <c r="P73" s="98" t="s">
        <v>367</v>
      </c>
      <c r="Q73" s="97"/>
      <c r="R73" s="97"/>
      <c r="S73" s="97"/>
      <c r="T73" s="97"/>
      <c r="U73" s="97"/>
      <c r="V73" s="97"/>
      <c r="W73" s="97"/>
      <c r="X73" s="97"/>
      <c r="Y73" s="97"/>
      <c r="Z73" s="97"/>
      <c r="AA73" s="97"/>
      <c r="AB73" s="97"/>
      <c r="AC73" s="97"/>
      <c r="AD73" s="97"/>
      <c r="AE73" s="58">
        <f>SUM(AE69:AE72)</f>
        <v>1000</v>
      </c>
      <c r="AF73" s="97">
        <f>SUM(AF69:AF72)</f>
        <v>0</v>
      </c>
      <c r="AG73" s="94">
        <f>SUM(AG69:AG72)</f>
        <v>1000</v>
      </c>
      <c r="AH73" s="91"/>
      <c r="AI73" s="91"/>
      <c r="AJ73" s="91"/>
      <c r="AK73" s="93"/>
    </row>
    <row r="74" spans="1:37" ht="28.5" customHeight="1" x14ac:dyDescent="0.3">
      <c r="A74" s="29"/>
      <c r="B74" s="29"/>
      <c r="C74" s="29"/>
      <c r="D74" s="29"/>
      <c r="E74" s="29"/>
      <c r="F74" s="29"/>
      <c r="G74" s="29"/>
      <c r="H74" s="29" t="s">
        <v>368</v>
      </c>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row>
    <row r="75" spans="1:37" ht="112.5" customHeight="1" x14ac:dyDescent="0.3">
      <c r="A75" s="30" t="s">
        <v>96</v>
      </c>
      <c r="B75" s="30" t="s">
        <v>81</v>
      </c>
      <c r="C75" s="95" t="s">
        <v>369</v>
      </c>
      <c r="D75" s="30" t="s">
        <v>370</v>
      </c>
      <c r="E75" s="31" t="s">
        <v>371</v>
      </c>
      <c r="F75" s="32" t="s">
        <v>60</v>
      </c>
      <c r="G75" s="30" t="s">
        <v>372</v>
      </c>
      <c r="H75" s="30" t="s">
        <v>373</v>
      </c>
      <c r="I75" s="30" t="s">
        <v>374</v>
      </c>
      <c r="J75" s="30" t="s">
        <v>375</v>
      </c>
      <c r="K75" s="30" t="s">
        <v>65</v>
      </c>
      <c r="L75" s="30" t="s">
        <v>66</v>
      </c>
      <c r="M75" s="30" t="s">
        <v>66</v>
      </c>
      <c r="N75" s="30" t="s">
        <v>68</v>
      </c>
      <c r="O75" s="96" t="s">
        <v>66</v>
      </c>
      <c r="P75" s="96" t="s">
        <v>66</v>
      </c>
      <c r="Q75" s="30" t="s">
        <v>69</v>
      </c>
      <c r="R75" s="33" t="s">
        <v>70</v>
      </c>
      <c r="S75" s="35">
        <v>45717</v>
      </c>
      <c r="T75" s="35">
        <v>45777</v>
      </c>
      <c r="U75" s="36">
        <v>6</v>
      </c>
      <c r="V75" s="36">
        <v>6</v>
      </c>
      <c r="W75" s="36">
        <v>0</v>
      </c>
      <c r="X75" s="36">
        <v>0</v>
      </c>
      <c r="Y75" s="36">
        <v>12</v>
      </c>
      <c r="Z75" s="37">
        <v>0</v>
      </c>
      <c r="AA75" s="37">
        <v>0</v>
      </c>
      <c r="AB75" s="37">
        <v>0</v>
      </c>
      <c r="AC75" s="37">
        <v>0</v>
      </c>
      <c r="AD75" s="37">
        <v>0</v>
      </c>
      <c r="AE75" s="38">
        <v>0</v>
      </c>
      <c r="AF75" s="38">
        <v>0</v>
      </c>
      <c r="AG75" s="38">
        <v>0</v>
      </c>
      <c r="AH75" s="39" t="s">
        <v>66</v>
      </c>
      <c r="AI75" s="39" t="s">
        <v>66</v>
      </c>
      <c r="AJ75" s="40" t="s">
        <v>66</v>
      </c>
      <c r="AK75" s="30" t="s">
        <v>376</v>
      </c>
    </row>
    <row r="76" spans="1:37" ht="126" customHeight="1" x14ac:dyDescent="0.3">
      <c r="A76" s="30" t="s">
        <v>89</v>
      </c>
      <c r="B76" s="30" t="s">
        <v>278</v>
      </c>
      <c r="C76" s="95" t="s">
        <v>377</v>
      </c>
      <c r="D76" s="30" t="s">
        <v>209</v>
      </c>
      <c r="E76" s="31" t="s">
        <v>371</v>
      </c>
      <c r="F76" s="32" t="s">
        <v>75</v>
      </c>
      <c r="G76" s="30" t="s">
        <v>378</v>
      </c>
      <c r="H76" s="30" t="s">
        <v>379</v>
      </c>
      <c r="I76" s="30" t="s">
        <v>380</v>
      </c>
      <c r="J76" s="30" t="s">
        <v>381</v>
      </c>
      <c r="K76" s="30" t="s">
        <v>65</v>
      </c>
      <c r="L76" s="30" t="s">
        <v>66</v>
      </c>
      <c r="M76" s="30" t="s">
        <v>66</v>
      </c>
      <c r="N76" s="30" t="s">
        <v>158</v>
      </c>
      <c r="O76" s="96" t="s">
        <v>66</v>
      </c>
      <c r="P76" s="96" t="s">
        <v>66</v>
      </c>
      <c r="Q76" s="30" t="s">
        <v>69</v>
      </c>
      <c r="R76" s="33" t="s">
        <v>70</v>
      </c>
      <c r="S76" s="35">
        <v>45809</v>
      </c>
      <c r="T76" s="35">
        <v>45868</v>
      </c>
      <c r="U76" s="36">
        <v>0</v>
      </c>
      <c r="V76" s="36">
        <v>1</v>
      </c>
      <c r="W76" s="36">
        <v>1</v>
      </c>
      <c r="X76" s="36">
        <v>0</v>
      </c>
      <c r="Y76" s="36">
        <v>2</v>
      </c>
      <c r="Z76" s="37">
        <v>0</v>
      </c>
      <c r="AA76" s="37">
        <v>0</v>
      </c>
      <c r="AB76" s="37">
        <v>0</v>
      </c>
      <c r="AC76" s="37">
        <v>0</v>
      </c>
      <c r="AD76" s="37">
        <v>0</v>
      </c>
      <c r="AE76" s="38">
        <v>0</v>
      </c>
      <c r="AF76" s="38">
        <v>0</v>
      </c>
      <c r="AG76" s="38">
        <v>0</v>
      </c>
      <c r="AH76" s="39" t="s">
        <v>66</v>
      </c>
      <c r="AI76" s="39" t="s">
        <v>66</v>
      </c>
      <c r="AJ76" s="40" t="s">
        <v>66</v>
      </c>
      <c r="AK76" s="30" t="s">
        <v>376</v>
      </c>
    </row>
    <row r="77" spans="1:37" ht="112.5" customHeight="1" x14ac:dyDescent="0.3">
      <c r="A77" s="30" t="s">
        <v>80</v>
      </c>
      <c r="B77" s="30" t="s">
        <v>278</v>
      </c>
      <c r="C77" s="95" t="s">
        <v>383</v>
      </c>
      <c r="D77" s="30" t="s">
        <v>209</v>
      </c>
      <c r="E77" s="31" t="s">
        <v>371</v>
      </c>
      <c r="F77" s="32" t="s">
        <v>83</v>
      </c>
      <c r="G77" s="30" t="s">
        <v>384</v>
      </c>
      <c r="H77" s="30" t="s">
        <v>385</v>
      </c>
      <c r="I77" s="30" t="s">
        <v>386</v>
      </c>
      <c r="J77" s="30" t="s">
        <v>387</v>
      </c>
      <c r="K77" s="30" t="s">
        <v>65</v>
      </c>
      <c r="L77" s="30" t="s">
        <v>66</v>
      </c>
      <c r="M77" s="30" t="s">
        <v>388</v>
      </c>
      <c r="N77" s="30" t="s">
        <v>389</v>
      </c>
      <c r="O77" s="96" t="s">
        <v>66</v>
      </c>
      <c r="P77" s="96" t="s">
        <v>66</v>
      </c>
      <c r="Q77" s="30" t="s">
        <v>390</v>
      </c>
      <c r="R77" s="33" t="s">
        <v>70</v>
      </c>
      <c r="S77" s="35">
        <v>45717</v>
      </c>
      <c r="T77" s="35">
        <v>45777</v>
      </c>
      <c r="U77" s="36">
        <v>1</v>
      </c>
      <c r="V77" s="36">
        <v>1</v>
      </c>
      <c r="W77" s="36">
        <v>0</v>
      </c>
      <c r="X77" s="36">
        <v>0</v>
      </c>
      <c r="Y77" s="36">
        <v>2</v>
      </c>
      <c r="Z77" s="37">
        <v>0</v>
      </c>
      <c r="AA77" s="37">
        <v>0</v>
      </c>
      <c r="AB77" s="37">
        <v>0</v>
      </c>
      <c r="AC77" s="37">
        <v>0</v>
      </c>
      <c r="AD77" s="37">
        <v>0</v>
      </c>
      <c r="AE77" s="38">
        <v>0</v>
      </c>
      <c r="AF77" s="38">
        <v>0</v>
      </c>
      <c r="AG77" s="38">
        <v>0</v>
      </c>
      <c r="AH77" s="39" t="s">
        <v>66</v>
      </c>
      <c r="AI77" s="39" t="s">
        <v>66</v>
      </c>
      <c r="AJ77" s="40" t="s">
        <v>66</v>
      </c>
      <c r="AK77" s="30" t="s">
        <v>376</v>
      </c>
    </row>
    <row r="78" spans="1:37" ht="187.2" x14ac:dyDescent="0.3">
      <c r="A78" s="30" t="s">
        <v>96</v>
      </c>
      <c r="B78" s="30" t="s">
        <v>81</v>
      </c>
      <c r="C78" s="95" t="s">
        <v>391</v>
      </c>
      <c r="D78" s="30" t="s">
        <v>209</v>
      </c>
      <c r="E78" s="31" t="s">
        <v>371</v>
      </c>
      <c r="F78" s="32" t="s">
        <v>91</v>
      </c>
      <c r="G78" s="30" t="s">
        <v>392</v>
      </c>
      <c r="H78" s="30" t="s">
        <v>393</v>
      </c>
      <c r="I78" s="30" t="s">
        <v>394</v>
      </c>
      <c r="J78" s="30" t="s">
        <v>395</v>
      </c>
      <c r="K78" s="30" t="s">
        <v>65</v>
      </c>
      <c r="L78" s="30" t="s">
        <v>66</v>
      </c>
      <c r="M78" s="30" t="s">
        <v>66</v>
      </c>
      <c r="N78" s="30" t="s">
        <v>68</v>
      </c>
      <c r="O78" s="96" t="s">
        <v>66</v>
      </c>
      <c r="P78" s="96" t="s">
        <v>66</v>
      </c>
      <c r="Q78" s="30" t="s">
        <v>69</v>
      </c>
      <c r="R78" s="33" t="s">
        <v>70</v>
      </c>
      <c r="S78" s="35">
        <v>45870</v>
      </c>
      <c r="T78" s="35">
        <v>45930</v>
      </c>
      <c r="U78" s="54">
        <v>0</v>
      </c>
      <c r="V78" s="54">
        <v>0</v>
      </c>
      <c r="W78" s="54">
        <v>0.5</v>
      </c>
      <c r="X78" s="54">
        <v>0.5</v>
      </c>
      <c r="Y78" s="54">
        <v>1</v>
      </c>
      <c r="Z78" s="37">
        <v>0</v>
      </c>
      <c r="AA78" s="37">
        <v>0</v>
      </c>
      <c r="AB78" s="37">
        <v>0</v>
      </c>
      <c r="AC78" s="37">
        <v>0</v>
      </c>
      <c r="AD78" s="37">
        <v>0</v>
      </c>
      <c r="AE78" s="38">
        <v>0</v>
      </c>
      <c r="AF78" s="38">
        <v>0</v>
      </c>
      <c r="AG78" s="38">
        <v>0</v>
      </c>
      <c r="AH78" s="39" t="s">
        <v>66</v>
      </c>
      <c r="AI78" s="39" t="s">
        <v>66</v>
      </c>
      <c r="AJ78" s="40" t="s">
        <v>66</v>
      </c>
      <c r="AK78" s="30" t="s">
        <v>376</v>
      </c>
    </row>
    <row r="79" spans="1:37" ht="57.6" x14ac:dyDescent="0.3">
      <c r="A79" s="30" t="s">
        <v>96</v>
      </c>
      <c r="B79" s="30" t="s">
        <v>278</v>
      </c>
      <c r="C79" s="95" t="s">
        <v>396</v>
      </c>
      <c r="D79" s="30" t="s">
        <v>209</v>
      </c>
      <c r="E79" s="31" t="s">
        <v>371</v>
      </c>
      <c r="F79" s="32" t="s">
        <v>99</v>
      </c>
      <c r="G79" s="30" t="s">
        <v>397</v>
      </c>
      <c r="H79" s="30" t="s">
        <v>398</v>
      </c>
      <c r="I79" s="30" t="s">
        <v>399</v>
      </c>
      <c r="J79" s="30" t="s">
        <v>400</v>
      </c>
      <c r="K79" s="30" t="s">
        <v>65</v>
      </c>
      <c r="L79" s="30" t="s">
        <v>66</v>
      </c>
      <c r="M79" s="30" t="s">
        <v>66</v>
      </c>
      <c r="N79" s="30" t="s">
        <v>158</v>
      </c>
      <c r="O79" s="96" t="s">
        <v>66</v>
      </c>
      <c r="P79" s="96" t="s">
        <v>66</v>
      </c>
      <c r="Q79" s="30" t="s">
        <v>390</v>
      </c>
      <c r="R79" s="33" t="s">
        <v>70</v>
      </c>
      <c r="S79" s="35">
        <v>45659</v>
      </c>
      <c r="T79" s="35">
        <v>45838</v>
      </c>
      <c r="U79" s="36">
        <v>3</v>
      </c>
      <c r="V79" s="36">
        <v>3</v>
      </c>
      <c r="W79" s="36">
        <v>0</v>
      </c>
      <c r="X79" s="36">
        <v>0</v>
      </c>
      <c r="Y79" s="36">
        <v>6</v>
      </c>
      <c r="Z79" s="37">
        <v>0</v>
      </c>
      <c r="AA79" s="37">
        <v>0</v>
      </c>
      <c r="AB79" s="37">
        <v>0</v>
      </c>
      <c r="AC79" s="37">
        <v>0</v>
      </c>
      <c r="AD79" s="37">
        <v>0</v>
      </c>
      <c r="AE79" s="38">
        <v>0</v>
      </c>
      <c r="AF79" s="38">
        <v>0</v>
      </c>
      <c r="AG79" s="38">
        <v>0</v>
      </c>
      <c r="AH79" s="39" t="s">
        <v>66</v>
      </c>
      <c r="AI79" s="39" t="s">
        <v>66</v>
      </c>
      <c r="AJ79" s="40" t="s">
        <v>66</v>
      </c>
      <c r="AK79" s="30" t="s">
        <v>376</v>
      </c>
    </row>
    <row r="80" spans="1:37" ht="88.5" customHeight="1" x14ac:dyDescent="0.3">
      <c r="A80" s="30" t="s">
        <v>96</v>
      </c>
      <c r="B80" s="30" t="s">
        <v>217</v>
      </c>
      <c r="C80" s="95" t="s">
        <v>401</v>
      </c>
      <c r="D80" s="30" t="s">
        <v>209</v>
      </c>
      <c r="E80" s="31" t="s">
        <v>371</v>
      </c>
      <c r="F80" s="32" t="s">
        <v>106</v>
      </c>
      <c r="G80" s="30" t="s">
        <v>402</v>
      </c>
      <c r="H80" s="30" t="s">
        <v>403</v>
      </c>
      <c r="I80" s="30" t="s">
        <v>404</v>
      </c>
      <c r="J80" s="30" t="s">
        <v>405</v>
      </c>
      <c r="K80" s="30" t="s">
        <v>65</v>
      </c>
      <c r="L80" s="30" t="s">
        <v>66</v>
      </c>
      <c r="M80" s="30" t="s">
        <v>66</v>
      </c>
      <c r="N80" s="30" t="s">
        <v>68</v>
      </c>
      <c r="O80" s="96" t="s">
        <v>66</v>
      </c>
      <c r="P80" s="96" t="s">
        <v>66</v>
      </c>
      <c r="Q80" s="30" t="s">
        <v>390</v>
      </c>
      <c r="R80" s="33" t="s">
        <v>70</v>
      </c>
      <c r="S80" s="35">
        <v>45871</v>
      </c>
      <c r="T80" s="35">
        <v>45915</v>
      </c>
      <c r="U80" s="36">
        <v>0</v>
      </c>
      <c r="V80" s="36">
        <v>0</v>
      </c>
      <c r="W80" s="36">
        <v>1</v>
      </c>
      <c r="X80" s="36">
        <v>0</v>
      </c>
      <c r="Y80" s="36">
        <v>1</v>
      </c>
      <c r="Z80" s="37">
        <v>0</v>
      </c>
      <c r="AA80" s="37">
        <v>0</v>
      </c>
      <c r="AB80" s="37">
        <v>0</v>
      </c>
      <c r="AC80" s="37">
        <v>0</v>
      </c>
      <c r="AD80" s="37">
        <v>0</v>
      </c>
      <c r="AE80" s="38">
        <v>0</v>
      </c>
      <c r="AF80" s="38">
        <v>0</v>
      </c>
      <c r="AG80" s="38">
        <v>0</v>
      </c>
      <c r="AH80" s="39" t="s">
        <v>66</v>
      </c>
      <c r="AI80" s="39" t="s">
        <v>66</v>
      </c>
      <c r="AJ80" s="40" t="s">
        <v>66</v>
      </c>
      <c r="AK80" s="30" t="s">
        <v>376</v>
      </c>
    </row>
    <row r="81" spans="1:37" ht="151.5" customHeight="1" x14ac:dyDescent="0.3">
      <c r="A81" s="30" t="s">
        <v>89</v>
      </c>
      <c r="B81" s="30" t="s">
        <v>97</v>
      </c>
      <c r="C81" s="95" t="s">
        <v>406</v>
      </c>
      <c r="D81" s="30" t="s">
        <v>209</v>
      </c>
      <c r="E81" s="31" t="s">
        <v>371</v>
      </c>
      <c r="F81" s="32" t="s">
        <v>161</v>
      </c>
      <c r="G81" s="30" t="s">
        <v>407</v>
      </c>
      <c r="H81" s="30" t="s">
        <v>408</v>
      </c>
      <c r="I81" s="30" t="s">
        <v>409</v>
      </c>
      <c r="J81" s="30" t="s">
        <v>410</v>
      </c>
      <c r="K81" s="30" t="s">
        <v>65</v>
      </c>
      <c r="L81" s="30" t="s">
        <v>66</v>
      </c>
      <c r="M81" s="30" t="s">
        <v>66</v>
      </c>
      <c r="N81" s="30" t="s">
        <v>68</v>
      </c>
      <c r="O81" s="96" t="s">
        <v>66</v>
      </c>
      <c r="P81" s="96" t="s">
        <v>66</v>
      </c>
      <c r="Q81" s="30" t="s">
        <v>390</v>
      </c>
      <c r="R81" s="33" t="s">
        <v>70</v>
      </c>
      <c r="S81" s="35">
        <v>45840</v>
      </c>
      <c r="T81" s="35">
        <v>45915</v>
      </c>
      <c r="U81" s="54">
        <v>0</v>
      </c>
      <c r="V81" s="54">
        <v>0</v>
      </c>
      <c r="W81" s="54">
        <v>1</v>
      </c>
      <c r="X81" s="54">
        <v>0</v>
      </c>
      <c r="Y81" s="54">
        <v>1</v>
      </c>
      <c r="Z81" s="37">
        <v>0</v>
      </c>
      <c r="AA81" s="37">
        <v>0</v>
      </c>
      <c r="AB81" s="37">
        <v>0</v>
      </c>
      <c r="AC81" s="37">
        <v>0</v>
      </c>
      <c r="AD81" s="37">
        <v>0</v>
      </c>
      <c r="AE81" s="38">
        <v>0</v>
      </c>
      <c r="AF81" s="38">
        <v>0</v>
      </c>
      <c r="AG81" s="38">
        <v>0</v>
      </c>
      <c r="AH81" s="39" t="s">
        <v>66</v>
      </c>
      <c r="AI81" s="39" t="s">
        <v>66</v>
      </c>
      <c r="AJ81" s="40" t="s">
        <v>66</v>
      </c>
      <c r="AK81" s="30" t="s">
        <v>376</v>
      </c>
    </row>
    <row r="82" spans="1:37" ht="69.75" customHeight="1" x14ac:dyDescent="0.3">
      <c r="A82" s="30" t="s">
        <v>89</v>
      </c>
      <c r="B82" s="30" t="s">
        <v>97</v>
      </c>
      <c r="C82" s="95" t="s">
        <v>411</v>
      </c>
      <c r="D82" s="30" t="s">
        <v>209</v>
      </c>
      <c r="E82" s="31" t="s">
        <v>371</v>
      </c>
      <c r="F82" s="32" t="s">
        <v>168</v>
      </c>
      <c r="G82" s="30" t="s">
        <v>412</v>
      </c>
      <c r="H82" s="30" t="s">
        <v>413</v>
      </c>
      <c r="I82" s="30" t="s">
        <v>414</v>
      </c>
      <c r="J82" s="30" t="s">
        <v>415</v>
      </c>
      <c r="K82" s="30" t="s">
        <v>65</v>
      </c>
      <c r="L82" s="30" t="s">
        <v>66</v>
      </c>
      <c r="M82" s="30" t="s">
        <v>66</v>
      </c>
      <c r="N82" s="30" t="s">
        <v>68</v>
      </c>
      <c r="O82" s="96" t="s">
        <v>66</v>
      </c>
      <c r="P82" s="96" t="s">
        <v>66</v>
      </c>
      <c r="Q82" s="30" t="s">
        <v>69</v>
      </c>
      <c r="R82" s="33" t="s">
        <v>70</v>
      </c>
      <c r="S82" s="35">
        <v>45932</v>
      </c>
      <c r="T82" s="35">
        <v>45945</v>
      </c>
      <c r="U82" s="54">
        <v>0</v>
      </c>
      <c r="V82" s="54">
        <v>0</v>
      </c>
      <c r="W82" s="54">
        <v>1</v>
      </c>
      <c r="X82" s="54">
        <v>0</v>
      </c>
      <c r="Y82" s="54">
        <v>1</v>
      </c>
      <c r="Z82" s="37">
        <v>0</v>
      </c>
      <c r="AA82" s="37">
        <v>0</v>
      </c>
      <c r="AB82" s="37">
        <v>0</v>
      </c>
      <c r="AC82" s="37">
        <v>0</v>
      </c>
      <c r="AD82" s="37">
        <v>0</v>
      </c>
      <c r="AE82" s="38">
        <v>0</v>
      </c>
      <c r="AF82" s="38">
        <v>0</v>
      </c>
      <c r="AG82" s="38">
        <v>0</v>
      </c>
      <c r="AH82" s="39" t="s">
        <v>66</v>
      </c>
      <c r="AI82" s="39" t="s">
        <v>66</v>
      </c>
      <c r="AJ82" s="40" t="s">
        <v>66</v>
      </c>
      <c r="AK82" s="30" t="s">
        <v>376</v>
      </c>
    </row>
    <row r="83" spans="1:37" ht="72" x14ac:dyDescent="0.3">
      <c r="A83" s="30" t="str">
        <f>'[1]POA GENERAL'!A17</f>
        <v xml:space="preserve">16. Promover sociedades pacíficas e inclusivas para el desarrollo sostenible, facilitar el acceso  a la justicia para todos y construir a todos los niveles instituciones eficaces e inclusivas que rindan cuentas </v>
      </c>
      <c r="B83" s="30" t="str">
        <f>'[1]POA GENERAL'!B17</f>
        <v>2. Impulsar las capacidades de la ciudadanía con educación equitativa e inclusiva de calidad y promoviendo espacios de intercambio cultural.</v>
      </c>
      <c r="C83" s="95" t="str">
        <f>'[1]POA GENERAL'!C17</f>
        <v>Capacitar a las organizaciones sociales, ciudadanìa puertolopence y empleados municipales en talleres de derechos ciudadanos, liderazgo</v>
      </c>
      <c r="D83" s="30" t="str">
        <f>'[1]POA GENERAL'!D17</f>
        <v>5. Político Institucional</v>
      </c>
      <c r="E83" s="31" t="str">
        <f>'[1]POA GENERAL'!E17</f>
        <v>PARTICIPACIÓN CIUDADANA</v>
      </c>
      <c r="F83" s="32" t="s">
        <v>118</v>
      </c>
      <c r="G83" s="30" t="str">
        <f>'[1]POA GENERAL'!G17</f>
        <v xml:space="preserve"> Taller de Derechos Ciudadanos y  liderazgo a las organizaciones sociales,  funcionarios municipales y ciudadanía.</v>
      </c>
      <c r="H83" s="30" t="str">
        <f>'[1]POA GENERAL'!H17</f>
        <v>Reunion con los técnicos del Consejo de Participación Ciudadana y control social .  Temas: Derechos de Participación y Poder Ciudadano; Espacios y mecanismos de Participación Ciudadana; Incidencia en la gestión de lo público; Mecanismos de control social, Presupuesto participativo,  Rendición de Cuentas;  y Transparencia.</v>
      </c>
      <c r="I83" s="30" t="str">
        <f>'[1]POA GENERAL'!I17</f>
        <v>Realizar 1 capacitacion a organizaciones sociales  funcionarios y a la ciudadania</v>
      </c>
      <c r="J83" s="30" t="str">
        <f>'[1]POA GENERAL'!J17</f>
        <v xml:space="preserve">Numero de capacitaciones </v>
      </c>
      <c r="K83" s="30" t="str">
        <f>'[1]POA GENERAL'!K17</f>
        <v>Puerto López</v>
      </c>
      <c r="L83" s="30" t="str">
        <f>'[1]POA GENERAL'!L17</f>
        <v>N/A</v>
      </c>
      <c r="M83" s="30" t="str">
        <f>'[1]POA GENERAL'!M17</f>
        <v>tener capacitados a (15) organizaciones sociales. (30) funcionarios y a (50) ciudadanos  en participación ciudadana</v>
      </c>
      <c r="N83" s="30" t="str">
        <f>'[1]POA GENERAL'!N17</f>
        <v>Servicio</v>
      </c>
      <c r="O83" s="96">
        <f>'[1]POA GENERAL'!O17</f>
        <v>962200</v>
      </c>
      <c r="P83" s="96" t="str">
        <f>'[1]POA GENERAL'!P17</f>
        <v xml:space="preserve">SERVIVICIOS DE PRODUCCION Y LOGISTICA </v>
      </c>
      <c r="Q83" s="30" t="str">
        <f>'[1]POA GENERAL'!Q17</f>
        <v>Servicio</v>
      </c>
      <c r="R83" s="33" t="str">
        <f>'[1]POA GENERAL'!R17</f>
        <v>Nuevo</v>
      </c>
      <c r="S83" s="35">
        <f>'[1]POA GENERAL'!S17</f>
        <v>45689</v>
      </c>
      <c r="T83" s="35">
        <f>'[1]POA GENERAL'!T17</f>
        <v>45690</v>
      </c>
      <c r="U83" s="36">
        <f>'[1]POA GENERAL'!U17</f>
        <v>1</v>
      </c>
      <c r="V83" s="36">
        <f>'[1]POA GENERAL'!V17</f>
        <v>0</v>
      </c>
      <c r="W83" s="36">
        <f>'[1]POA GENERAL'!W17</f>
        <v>0</v>
      </c>
      <c r="X83" s="36">
        <f>'[1]POA GENERAL'!X17</f>
        <v>0</v>
      </c>
      <c r="Y83" s="36">
        <f>'[1]POA GENERAL'!Y17</f>
        <v>1</v>
      </c>
      <c r="Z83" s="37">
        <v>3000</v>
      </c>
      <c r="AA83" s="37">
        <f>'[1]POA GENERAL'!AA17</f>
        <v>0</v>
      </c>
      <c r="AB83" s="37">
        <f>'[1]POA GENERAL'!AB17</f>
        <v>0</v>
      </c>
      <c r="AC83" s="37">
        <f>'[1]POA GENERAL'!AC17</f>
        <v>0</v>
      </c>
      <c r="AD83" s="37">
        <f>SUM(Z83:AC83)</f>
        <v>3000</v>
      </c>
      <c r="AE83" s="38">
        <v>3000</v>
      </c>
      <c r="AF83" s="38">
        <f>'[1]POA GENERAL'!AF17</f>
        <v>0</v>
      </c>
      <c r="AG83" s="38">
        <f>SUM(AE83:AF83)</f>
        <v>3000</v>
      </c>
      <c r="AH83" s="39" t="s">
        <v>2172</v>
      </c>
      <c r="AI83" s="34" t="s">
        <v>2169</v>
      </c>
      <c r="AJ83" s="40" t="s">
        <v>71</v>
      </c>
      <c r="AK83" s="30" t="str">
        <f>'[1]POA GENERAL'!AK17</f>
        <v>Ing. Cesar Lucas</v>
      </c>
    </row>
    <row r="84" spans="1:37" ht="19.5" customHeight="1" x14ac:dyDescent="0.3">
      <c r="A84" s="99"/>
      <c r="B84" s="94"/>
      <c r="C84" s="94"/>
      <c r="D84" s="94"/>
      <c r="E84" s="94"/>
      <c r="F84" s="94"/>
      <c r="G84" s="94"/>
      <c r="H84" s="94"/>
      <c r="I84" s="94"/>
      <c r="J84" s="94"/>
      <c r="K84" s="94"/>
      <c r="L84" s="94"/>
      <c r="M84" s="94"/>
      <c r="N84" s="94"/>
      <c r="O84" s="94"/>
      <c r="P84" s="100" t="s">
        <v>416</v>
      </c>
      <c r="Q84" s="94"/>
      <c r="R84" s="94"/>
      <c r="S84" s="94"/>
      <c r="T84" s="94"/>
      <c r="U84" s="94"/>
      <c r="V84" s="94"/>
      <c r="W84" s="94"/>
      <c r="X84" s="94"/>
      <c r="Y84" s="94"/>
      <c r="Z84" s="94"/>
      <c r="AA84" s="94"/>
      <c r="AB84" s="94"/>
      <c r="AC84" s="94"/>
      <c r="AD84" s="94"/>
      <c r="AE84" s="94">
        <f>SUM(AE75:AE83)</f>
        <v>3000</v>
      </c>
      <c r="AF84" s="101">
        <f>SUM(AF75:AF83)</f>
        <v>0</v>
      </c>
      <c r="AG84" s="102">
        <f>SUM(AG75:AG83)</f>
        <v>3000</v>
      </c>
      <c r="AH84" s="99"/>
      <c r="AI84" s="99"/>
      <c r="AJ84" s="99"/>
      <c r="AK84" s="99"/>
    </row>
    <row r="85" spans="1:37" ht="32.25" customHeight="1" x14ac:dyDescent="0.3">
      <c r="A85" s="29"/>
      <c r="B85" s="29"/>
      <c r="C85" s="29"/>
      <c r="D85" s="29"/>
      <c r="E85" s="29"/>
      <c r="F85" s="29"/>
      <c r="G85" s="29"/>
      <c r="H85" s="29" t="s">
        <v>417</v>
      </c>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row>
    <row r="86" spans="1:37" ht="84.75" customHeight="1" x14ac:dyDescent="0.3">
      <c r="A86" s="30" t="s">
        <v>425</v>
      </c>
      <c r="B86" s="30" t="s">
        <v>97</v>
      </c>
      <c r="C86" s="30" t="s">
        <v>426</v>
      </c>
      <c r="D86" s="30" t="s">
        <v>59</v>
      </c>
      <c r="E86" s="31" t="s">
        <v>417</v>
      </c>
      <c r="F86" s="103" t="s">
        <v>60</v>
      </c>
      <c r="G86" s="104" t="s">
        <v>428</v>
      </c>
      <c r="H86" s="105" t="s">
        <v>1673</v>
      </c>
      <c r="I86" s="106" t="s">
        <v>1650</v>
      </c>
      <c r="J86" s="107" t="s">
        <v>1672</v>
      </c>
      <c r="K86" s="108" t="s">
        <v>65</v>
      </c>
      <c r="L86" s="108" t="s">
        <v>66</v>
      </c>
      <c r="M86" s="108" t="s">
        <v>66</v>
      </c>
      <c r="N86" s="108" t="s">
        <v>158</v>
      </c>
      <c r="O86" s="109" t="s">
        <v>66</v>
      </c>
      <c r="P86" s="109" t="s">
        <v>66</v>
      </c>
      <c r="Q86" s="108" t="s">
        <v>69</v>
      </c>
      <c r="R86" s="108" t="s">
        <v>70</v>
      </c>
      <c r="S86" s="110">
        <v>45659</v>
      </c>
      <c r="T86" s="110">
        <v>46006</v>
      </c>
      <c r="U86" s="111">
        <v>1</v>
      </c>
      <c r="V86" s="111"/>
      <c r="W86" s="111"/>
      <c r="X86" s="111"/>
      <c r="Y86" s="112">
        <f>SUM(U86:X86)</f>
        <v>1</v>
      </c>
      <c r="Z86" s="113">
        <v>0</v>
      </c>
      <c r="AA86" s="113">
        <v>0</v>
      </c>
      <c r="AB86" s="113">
        <v>0</v>
      </c>
      <c r="AC86" s="113">
        <v>0</v>
      </c>
      <c r="AD86" s="114">
        <v>0</v>
      </c>
      <c r="AE86" s="115">
        <v>0</v>
      </c>
      <c r="AF86" s="115">
        <v>0</v>
      </c>
      <c r="AG86" s="114">
        <v>0</v>
      </c>
      <c r="AH86" s="39" t="s">
        <v>66</v>
      </c>
      <c r="AI86" s="39" t="s">
        <v>66</v>
      </c>
      <c r="AJ86" s="40" t="s">
        <v>66</v>
      </c>
      <c r="AK86" s="108" t="s">
        <v>422</v>
      </c>
    </row>
    <row r="87" spans="1:37" ht="57.6" x14ac:dyDescent="0.3">
      <c r="A87" s="30" t="s">
        <v>429</v>
      </c>
      <c r="B87" s="30" t="s">
        <v>97</v>
      </c>
      <c r="C87" s="30" t="s">
        <v>430</v>
      </c>
      <c r="D87" s="30" t="s">
        <v>59</v>
      </c>
      <c r="E87" s="31" t="s">
        <v>417</v>
      </c>
      <c r="F87" s="103" t="s">
        <v>75</v>
      </c>
      <c r="G87" s="116" t="s">
        <v>1651</v>
      </c>
      <c r="H87" s="105" t="s">
        <v>1652</v>
      </c>
      <c r="I87" s="105" t="s">
        <v>431</v>
      </c>
      <c r="J87" s="107" t="s">
        <v>1653</v>
      </c>
      <c r="K87" s="108" t="s">
        <v>65</v>
      </c>
      <c r="L87" s="108" t="s">
        <v>66</v>
      </c>
      <c r="M87" s="108" t="s">
        <v>66</v>
      </c>
      <c r="N87" s="108" t="s">
        <v>432</v>
      </c>
      <c r="O87" s="105" t="s">
        <v>66</v>
      </c>
      <c r="P87" s="105" t="s">
        <v>66</v>
      </c>
      <c r="Q87" s="108" t="s">
        <v>433</v>
      </c>
      <c r="R87" s="108" t="s">
        <v>70</v>
      </c>
      <c r="S87" s="110">
        <v>45658</v>
      </c>
      <c r="T87" s="117" t="s">
        <v>1670</v>
      </c>
      <c r="U87" s="111">
        <v>1</v>
      </c>
      <c r="V87" s="111">
        <v>1</v>
      </c>
      <c r="W87" s="111">
        <v>2</v>
      </c>
      <c r="X87" s="111">
        <v>1</v>
      </c>
      <c r="Y87" s="112">
        <f t="shared" ref="Y87:Y89" si="1">SUM(U87:X87)</f>
        <v>5</v>
      </c>
      <c r="Z87" s="118">
        <v>0</v>
      </c>
      <c r="AA87" s="118">
        <v>0</v>
      </c>
      <c r="AB87" s="118">
        <v>0</v>
      </c>
      <c r="AC87" s="118">
        <v>0</v>
      </c>
      <c r="AD87" s="118">
        <v>0</v>
      </c>
      <c r="AE87" s="114">
        <v>0</v>
      </c>
      <c r="AF87" s="114">
        <v>0</v>
      </c>
      <c r="AG87" s="114">
        <v>0</v>
      </c>
      <c r="AH87" s="39" t="s">
        <v>66</v>
      </c>
      <c r="AI87" s="39" t="s">
        <v>66</v>
      </c>
      <c r="AJ87" s="40" t="s">
        <v>66</v>
      </c>
      <c r="AK87" s="108" t="s">
        <v>422</v>
      </c>
    </row>
    <row r="88" spans="1:37" ht="57.6" x14ac:dyDescent="0.3">
      <c r="A88" s="30" t="s">
        <v>434</v>
      </c>
      <c r="B88" s="30" t="s">
        <v>97</v>
      </c>
      <c r="C88" s="30" t="s">
        <v>439</v>
      </c>
      <c r="D88" s="30" t="s">
        <v>59</v>
      </c>
      <c r="E88" s="31" t="s">
        <v>417</v>
      </c>
      <c r="F88" s="103" t="s">
        <v>83</v>
      </c>
      <c r="G88" s="119" t="s">
        <v>440</v>
      </c>
      <c r="H88" s="105" t="s">
        <v>1658</v>
      </c>
      <c r="I88" s="120" t="s">
        <v>1659</v>
      </c>
      <c r="J88" s="107" t="s">
        <v>1660</v>
      </c>
      <c r="K88" s="30" t="s">
        <v>65</v>
      </c>
      <c r="L88" s="30" t="s">
        <v>66</v>
      </c>
      <c r="M88" s="30" t="s">
        <v>66</v>
      </c>
      <c r="N88" s="30" t="s">
        <v>432</v>
      </c>
      <c r="O88" s="109" t="s">
        <v>66</v>
      </c>
      <c r="P88" s="109" t="s">
        <v>66</v>
      </c>
      <c r="Q88" s="30" t="s">
        <v>433</v>
      </c>
      <c r="R88" s="30" t="s">
        <v>70</v>
      </c>
      <c r="S88" s="110">
        <v>45689</v>
      </c>
      <c r="T88" s="110">
        <v>46022</v>
      </c>
      <c r="U88" s="111">
        <v>6</v>
      </c>
      <c r="V88" s="111">
        <v>6</v>
      </c>
      <c r="W88" s="111">
        <v>6</v>
      </c>
      <c r="X88" s="111">
        <v>6</v>
      </c>
      <c r="Y88" s="112">
        <f t="shared" si="1"/>
        <v>24</v>
      </c>
      <c r="Z88" s="113">
        <v>0</v>
      </c>
      <c r="AA88" s="113">
        <v>0</v>
      </c>
      <c r="AB88" s="113">
        <v>0</v>
      </c>
      <c r="AC88" s="113">
        <v>0</v>
      </c>
      <c r="AD88" s="114">
        <v>0</v>
      </c>
      <c r="AE88" s="115">
        <v>0</v>
      </c>
      <c r="AF88" s="115">
        <v>0</v>
      </c>
      <c r="AG88" s="114">
        <v>0</v>
      </c>
      <c r="AH88" s="39" t="s">
        <v>66</v>
      </c>
      <c r="AI88" s="39" t="s">
        <v>66</v>
      </c>
      <c r="AJ88" s="40" t="s">
        <v>66</v>
      </c>
      <c r="AK88" s="30" t="s">
        <v>422</v>
      </c>
    </row>
    <row r="89" spans="1:37" ht="57.6" x14ac:dyDescent="0.3">
      <c r="A89" s="30" t="s">
        <v>418</v>
      </c>
      <c r="B89" s="30" t="s">
        <v>278</v>
      </c>
      <c r="C89" s="30" t="s">
        <v>441</v>
      </c>
      <c r="D89" s="30" t="s">
        <v>209</v>
      </c>
      <c r="E89" s="31" t="s">
        <v>417</v>
      </c>
      <c r="F89" s="103" t="s">
        <v>91</v>
      </c>
      <c r="G89" s="119" t="s">
        <v>442</v>
      </c>
      <c r="H89" s="105" t="s">
        <v>1661</v>
      </c>
      <c r="I89" s="120" t="s">
        <v>1662</v>
      </c>
      <c r="J89" s="107" t="s">
        <v>1663</v>
      </c>
      <c r="K89" s="30" t="s">
        <v>65</v>
      </c>
      <c r="L89" s="30" t="s">
        <v>66</v>
      </c>
      <c r="M89" s="30" t="s">
        <v>66</v>
      </c>
      <c r="N89" s="30" t="s">
        <v>432</v>
      </c>
      <c r="O89" s="109" t="s">
        <v>66</v>
      </c>
      <c r="P89" s="109" t="s">
        <v>66</v>
      </c>
      <c r="Q89" s="30" t="s">
        <v>433</v>
      </c>
      <c r="R89" s="30" t="s">
        <v>70</v>
      </c>
      <c r="S89" s="110">
        <v>45689</v>
      </c>
      <c r="T89" s="110">
        <v>46022</v>
      </c>
      <c r="U89" s="111">
        <v>24</v>
      </c>
      <c r="V89" s="111">
        <v>24</v>
      </c>
      <c r="W89" s="111">
        <v>24</v>
      </c>
      <c r="X89" s="111">
        <v>24</v>
      </c>
      <c r="Y89" s="112">
        <f t="shared" si="1"/>
        <v>96</v>
      </c>
      <c r="Z89" s="113">
        <v>0</v>
      </c>
      <c r="AA89" s="113">
        <v>0</v>
      </c>
      <c r="AB89" s="113">
        <v>0</v>
      </c>
      <c r="AC89" s="113">
        <v>0</v>
      </c>
      <c r="AD89" s="114">
        <v>0</v>
      </c>
      <c r="AE89" s="115">
        <v>0</v>
      </c>
      <c r="AF89" s="115">
        <v>0</v>
      </c>
      <c r="AG89" s="114">
        <v>0</v>
      </c>
      <c r="AH89" s="39" t="s">
        <v>66</v>
      </c>
      <c r="AI89" s="39" t="s">
        <v>66</v>
      </c>
      <c r="AJ89" s="40" t="s">
        <v>66</v>
      </c>
      <c r="AK89" s="30" t="s">
        <v>422</v>
      </c>
    </row>
    <row r="90" spans="1:37" ht="74.25" customHeight="1" x14ac:dyDescent="0.3">
      <c r="A90" s="30" t="s">
        <v>425</v>
      </c>
      <c r="B90" s="30" t="s">
        <v>97</v>
      </c>
      <c r="C90" s="30" t="s">
        <v>443</v>
      </c>
      <c r="D90" s="30" t="s">
        <v>209</v>
      </c>
      <c r="E90" s="31" t="s">
        <v>417</v>
      </c>
      <c r="F90" s="103" t="s">
        <v>99</v>
      </c>
      <c r="G90" s="119" t="s">
        <v>1664</v>
      </c>
      <c r="H90" s="105" t="s">
        <v>1665</v>
      </c>
      <c r="I90" s="120" t="s">
        <v>1666</v>
      </c>
      <c r="J90" s="107" t="s">
        <v>1667</v>
      </c>
      <c r="K90" s="30" t="s">
        <v>65</v>
      </c>
      <c r="L90" s="30" t="s">
        <v>66</v>
      </c>
      <c r="M90" s="30" t="s">
        <v>66</v>
      </c>
      <c r="N90" s="30" t="s">
        <v>432</v>
      </c>
      <c r="O90" s="109" t="s">
        <v>66</v>
      </c>
      <c r="P90" s="109" t="s">
        <v>66</v>
      </c>
      <c r="Q90" s="30" t="s">
        <v>433</v>
      </c>
      <c r="R90" s="30" t="s">
        <v>70</v>
      </c>
      <c r="S90" s="110">
        <v>45751</v>
      </c>
      <c r="T90" s="110">
        <v>46022</v>
      </c>
      <c r="U90" s="111">
        <v>0</v>
      </c>
      <c r="V90" s="111">
        <v>1</v>
      </c>
      <c r="W90" s="111">
        <v>0</v>
      </c>
      <c r="X90" s="111">
        <v>1</v>
      </c>
      <c r="Y90" s="112">
        <f t="shared" ref="Y90" si="2">SUM(U90:X90)</f>
        <v>2</v>
      </c>
      <c r="Z90" s="113">
        <v>0</v>
      </c>
      <c r="AA90" s="113">
        <v>0</v>
      </c>
      <c r="AB90" s="113">
        <v>0</v>
      </c>
      <c r="AC90" s="113">
        <v>0</v>
      </c>
      <c r="AD90" s="114">
        <v>0</v>
      </c>
      <c r="AE90" s="115">
        <v>0</v>
      </c>
      <c r="AF90" s="115">
        <v>0</v>
      </c>
      <c r="AG90" s="114">
        <v>0</v>
      </c>
      <c r="AH90" s="39" t="s">
        <v>66</v>
      </c>
      <c r="AI90" s="39" t="s">
        <v>66</v>
      </c>
      <c r="AJ90" s="40" t="s">
        <v>66</v>
      </c>
      <c r="AK90" s="30" t="s">
        <v>422</v>
      </c>
    </row>
    <row r="91" spans="1:37" ht="134.25" customHeight="1" x14ac:dyDescent="0.3">
      <c r="A91" s="121" t="s">
        <v>418</v>
      </c>
      <c r="B91" s="121" t="s">
        <v>278</v>
      </c>
      <c r="C91" s="122" t="s">
        <v>2033</v>
      </c>
      <c r="D91" s="121" t="s">
        <v>209</v>
      </c>
      <c r="E91" s="31" t="s">
        <v>1682</v>
      </c>
      <c r="F91" s="123" t="s">
        <v>118</v>
      </c>
      <c r="G91" s="124" t="s">
        <v>2029</v>
      </c>
      <c r="H91" s="121" t="s">
        <v>2030</v>
      </c>
      <c r="I91" s="125" t="s">
        <v>2034</v>
      </c>
      <c r="J91" s="122" t="s">
        <v>2035</v>
      </c>
      <c r="K91" s="121" t="s">
        <v>65</v>
      </c>
      <c r="L91" s="121" t="s">
        <v>66</v>
      </c>
      <c r="M91" s="121" t="s">
        <v>66</v>
      </c>
      <c r="N91" s="126" t="s">
        <v>68</v>
      </c>
      <c r="O91" s="127" t="s">
        <v>2036</v>
      </c>
      <c r="P91" s="127" t="s">
        <v>2037</v>
      </c>
      <c r="Q91" s="121" t="s">
        <v>69</v>
      </c>
      <c r="R91" s="126" t="s">
        <v>70</v>
      </c>
      <c r="S91" s="128" t="s">
        <v>2038</v>
      </c>
      <c r="T91" s="128" t="s">
        <v>2039</v>
      </c>
      <c r="U91" s="129">
        <v>1</v>
      </c>
      <c r="V91" s="129">
        <v>0</v>
      </c>
      <c r="W91" s="129">
        <v>0</v>
      </c>
      <c r="X91" s="129">
        <v>0</v>
      </c>
      <c r="Y91" s="130">
        <v>1</v>
      </c>
      <c r="Z91" s="114">
        <v>3000</v>
      </c>
      <c r="AA91" s="113">
        <v>0</v>
      </c>
      <c r="AB91" s="113">
        <v>0</v>
      </c>
      <c r="AC91" s="113">
        <v>0</v>
      </c>
      <c r="AD91" s="114">
        <f t="shared" ref="AD91" si="3">SUM(Z91:AC91)</f>
        <v>3000</v>
      </c>
      <c r="AE91" s="114">
        <f t="shared" ref="AE91:AE93" si="4">AD91</f>
        <v>3000</v>
      </c>
      <c r="AF91" s="115">
        <v>0</v>
      </c>
      <c r="AG91" s="114">
        <f t="shared" ref="AG91" si="5">SUM(AE91:AF91)</f>
        <v>3000</v>
      </c>
      <c r="AH91" s="131" t="s">
        <v>2173</v>
      </c>
      <c r="AI91" s="131" t="s">
        <v>2174</v>
      </c>
      <c r="AJ91" s="40" t="s">
        <v>2168</v>
      </c>
      <c r="AK91" s="121" t="s">
        <v>2040</v>
      </c>
    </row>
    <row r="92" spans="1:37" ht="144" x14ac:dyDescent="0.3">
      <c r="A92" s="30" t="s">
        <v>434</v>
      </c>
      <c r="B92" s="30" t="s">
        <v>97</v>
      </c>
      <c r="C92" s="30" t="s">
        <v>423</v>
      </c>
      <c r="D92" s="30" t="s">
        <v>209</v>
      </c>
      <c r="E92" s="31" t="s">
        <v>417</v>
      </c>
      <c r="F92" s="103" t="s">
        <v>421</v>
      </c>
      <c r="G92" s="132" t="s">
        <v>1655</v>
      </c>
      <c r="H92" s="105" t="s">
        <v>1656</v>
      </c>
      <c r="I92" s="106" t="s">
        <v>1657</v>
      </c>
      <c r="J92" s="107" t="s">
        <v>1654</v>
      </c>
      <c r="K92" s="30" t="s">
        <v>65</v>
      </c>
      <c r="L92" s="30" t="s">
        <v>66</v>
      </c>
      <c r="M92" s="30" t="s">
        <v>66</v>
      </c>
      <c r="N92" s="30" t="s">
        <v>68</v>
      </c>
      <c r="O92" s="109" t="s">
        <v>1668</v>
      </c>
      <c r="P92" s="109" t="s">
        <v>1669</v>
      </c>
      <c r="Q92" s="30" t="s">
        <v>69</v>
      </c>
      <c r="R92" s="30" t="s">
        <v>70</v>
      </c>
      <c r="S92" s="110">
        <v>45839</v>
      </c>
      <c r="T92" s="110">
        <v>45868</v>
      </c>
      <c r="U92" s="133">
        <v>0</v>
      </c>
      <c r="V92" s="133">
        <v>1</v>
      </c>
      <c r="W92" s="133">
        <v>0</v>
      </c>
      <c r="X92" s="133">
        <v>0</v>
      </c>
      <c r="Y92" s="134">
        <f t="shared" ref="Y92" si="6">SUM(U92:X92)</f>
        <v>1</v>
      </c>
      <c r="Z92" s="114">
        <v>50000</v>
      </c>
      <c r="AA92" s="113">
        <v>0</v>
      </c>
      <c r="AB92" s="113">
        <v>0</v>
      </c>
      <c r="AC92" s="113">
        <v>0</v>
      </c>
      <c r="AD92" s="114">
        <f>SUM(Z92:AC92)</f>
        <v>50000</v>
      </c>
      <c r="AE92" s="114">
        <f>AD92</f>
        <v>50000</v>
      </c>
      <c r="AF92" s="115">
        <v>0</v>
      </c>
      <c r="AG92" s="114">
        <f>SUM(AE92:AF92)</f>
        <v>50000</v>
      </c>
      <c r="AH92" s="39" t="s">
        <v>1982</v>
      </c>
      <c r="AI92" s="39" t="s">
        <v>2175</v>
      </c>
      <c r="AJ92" s="40" t="s">
        <v>71</v>
      </c>
      <c r="AK92" s="30" t="s">
        <v>422</v>
      </c>
    </row>
    <row r="93" spans="1:37" ht="82.5" customHeight="1" x14ac:dyDescent="0.3">
      <c r="A93" s="135" t="s">
        <v>259</v>
      </c>
      <c r="B93" s="135" t="s">
        <v>437</v>
      </c>
      <c r="C93" s="136" t="s">
        <v>2041</v>
      </c>
      <c r="D93" s="30" t="s">
        <v>209</v>
      </c>
      <c r="E93" s="31" t="s">
        <v>417</v>
      </c>
      <c r="F93" s="103" t="s">
        <v>424</v>
      </c>
      <c r="G93" s="119" t="s">
        <v>2031</v>
      </c>
      <c r="H93" s="137" t="s">
        <v>2032</v>
      </c>
      <c r="I93" s="138" t="s">
        <v>2043</v>
      </c>
      <c r="J93" s="139" t="s">
        <v>1654</v>
      </c>
      <c r="K93" s="135" t="s">
        <v>65</v>
      </c>
      <c r="L93" s="135" t="s">
        <v>66</v>
      </c>
      <c r="M93" s="135" t="s">
        <v>66</v>
      </c>
      <c r="N93" s="140" t="s">
        <v>68</v>
      </c>
      <c r="O93" s="141" t="s">
        <v>2042</v>
      </c>
      <c r="P93" s="141" t="s">
        <v>2044</v>
      </c>
      <c r="Q93" s="135" t="s">
        <v>69</v>
      </c>
      <c r="R93" s="140" t="s">
        <v>70</v>
      </c>
      <c r="S93" s="142">
        <v>45748</v>
      </c>
      <c r="T93" s="142">
        <v>45777</v>
      </c>
      <c r="U93" s="143">
        <v>0</v>
      </c>
      <c r="V93" s="143">
        <v>1</v>
      </c>
      <c r="W93" s="143">
        <v>0</v>
      </c>
      <c r="X93" s="143">
        <v>0</v>
      </c>
      <c r="Y93" s="144">
        <v>1</v>
      </c>
      <c r="Z93" s="114">
        <v>4500</v>
      </c>
      <c r="AA93" s="113">
        <v>0</v>
      </c>
      <c r="AB93" s="113">
        <v>0</v>
      </c>
      <c r="AC93" s="113">
        <v>0</v>
      </c>
      <c r="AD93" s="114">
        <f t="shared" ref="AD93" si="7">SUM(Z93:AC93)</f>
        <v>4500</v>
      </c>
      <c r="AE93" s="114">
        <f t="shared" si="4"/>
        <v>4500</v>
      </c>
      <c r="AF93" s="115">
        <v>0</v>
      </c>
      <c r="AG93" s="114">
        <f t="shared" ref="AG93" si="8">SUM(AE93:AF93)</f>
        <v>4500</v>
      </c>
      <c r="AH93" s="145" t="s">
        <v>1997</v>
      </c>
      <c r="AI93" s="146" t="s">
        <v>2176</v>
      </c>
      <c r="AJ93" s="40" t="s">
        <v>71</v>
      </c>
      <c r="AK93" s="135" t="s">
        <v>422</v>
      </c>
    </row>
    <row r="94" spans="1:37" ht="25.5" customHeight="1" x14ac:dyDescent="0.3">
      <c r="A94" s="99"/>
      <c r="B94" s="94"/>
      <c r="C94" s="94"/>
      <c r="D94" s="94"/>
      <c r="E94" s="94"/>
      <c r="F94" s="94"/>
      <c r="G94" s="94"/>
      <c r="H94" s="94"/>
      <c r="I94" s="94"/>
      <c r="J94" s="94"/>
      <c r="K94" s="94"/>
      <c r="L94" s="94"/>
      <c r="M94" s="94"/>
      <c r="N94" s="94"/>
      <c r="O94" s="94"/>
      <c r="P94" s="100" t="s">
        <v>445</v>
      </c>
      <c r="Q94" s="94"/>
      <c r="R94" s="94"/>
      <c r="S94" s="94"/>
      <c r="T94" s="94"/>
      <c r="U94" s="94"/>
      <c r="V94" s="94"/>
      <c r="W94" s="94"/>
      <c r="X94" s="94"/>
      <c r="Y94" s="94"/>
      <c r="Z94" s="94"/>
      <c r="AA94" s="94"/>
      <c r="AB94" s="94"/>
      <c r="AC94" s="94"/>
      <c r="AD94" s="94"/>
      <c r="AE94" s="94">
        <f>SUM(AE86:AE93)</f>
        <v>57500</v>
      </c>
      <c r="AF94" s="101">
        <f>SUM(AF86:AF93)</f>
        <v>0</v>
      </c>
      <c r="AG94" s="102">
        <f>SUM(AG86:AG93)</f>
        <v>57500</v>
      </c>
      <c r="AH94" s="99"/>
      <c r="AI94" s="99"/>
      <c r="AJ94" s="99"/>
      <c r="AK94" s="99"/>
    </row>
    <row r="95" spans="1:37" ht="33.75" customHeight="1" thickBot="1" x14ac:dyDescent="0.35">
      <c r="A95" s="29"/>
      <c r="B95" s="29"/>
      <c r="C95" s="29"/>
      <c r="D95" s="29"/>
      <c r="E95" s="29"/>
      <c r="F95" s="29"/>
      <c r="G95" s="29"/>
      <c r="H95" s="29" t="s">
        <v>446</v>
      </c>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row>
    <row r="96" spans="1:37" ht="82.5" customHeight="1" thickBot="1" x14ac:dyDescent="0.35">
      <c r="A96" s="30" t="s">
        <v>447</v>
      </c>
      <c r="B96" s="30" t="s">
        <v>81</v>
      </c>
      <c r="C96" s="95" t="s">
        <v>448</v>
      </c>
      <c r="D96" s="30" t="s">
        <v>209</v>
      </c>
      <c r="E96" s="31" t="s">
        <v>446</v>
      </c>
      <c r="F96" s="32" t="s">
        <v>60</v>
      </c>
      <c r="G96" s="30" t="s">
        <v>449</v>
      </c>
      <c r="H96" s="30" t="s">
        <v>450</v>
      </c>
      <c r="I96" s="30" t="s">
        <v>451</v>
      </c>
      <c r="J96" s="30" t="s">
        <v>452</v>
      </c>
      <c r="K96" s="30" t="s">
        <v>65</v>
      </c>
      <c r="L96" s="30" t="s">
        <v>66</v>
      </c>
      <c r="M96" s="30"/>
      <c r="N96" s="30" t="s">
        <v>158</v>
      </c>
      <c r="O96" s="96" t="s">
        <v>66</v>
      </c>
      <c r="P96" s="96" t="s">
        <v>66</v>
      </c>
      <c r="Q96" s="30" t="s">
        <v>69</v>
      </c>
      <c r="R96" s="33" t="s">
        <v>70</v>
      </c>
      <c r="S96" s="35">
        <v>45660</v>
      </c>
      <c r="T96" s="35">
        <v>46022</v>
      </c>
      <c r="U96" s="36"/>
      <c r="V96" s="36"/>
      <c r="W96" s="36">
        <v>1</v>
      </c>
      <c r="X96" s="36">
        <v>1</v>
      </c>
      <c r="Y96" s="36">
        <v>2</v>
      </c>
      <c r="Z96" s="37">
        <v>0</v>
      </c>
      <c r="AA96" s="37">
        <v>0</v>
      </c>
      <c r="AB96" s="37">
        <v>0</v>
      </c>
      <c r="AC96" s="37">
        <v>0</v>
      </c>
      <c r="AD96" s="37">
        <v>0</v>
      </c>
      <c r="AE96" s="38">
        <v>0</v>
      </c>
      <c r="AF96" s="38">
        <v>0</v>
      </c>
      <c r="AG96" s="38">
        <v>0</v>
      </c>
      <c r="AH96" s="39" t="s">
        <v>66</v>
      </c>
      <c r="AI96" s="39" t="s">
        <v>66</v>
      </c>
      <c r="AJ96" s="40" t="s">
        <v>66</v>
      </c>
      <c r="AK96" s="147" t="s">
        <v>453</v>
      </c>
    </row>
    <row r="97" spans="1:37" ht="82.5" customHeight="1" thickBot="1" x14ac:dyDescent="0.35">
      <c r="A97" s="30" t="s">
        <v>259</v>
      </c>
      <c r="B97" s="30" t="s">
        <v>81</v>
      </c>
      <c r="C97" s="95" t="s">
        <v>454</v>
      </c>
      <c r="D97" s="30" t="s">
        <v>209</v>
      </c>
      <c r="E97" s="31" t="s">
        <v>446</v>
      </c>
      <c r="F97" s="32" t="s">
        <v>455</v>
      </c>
      <c r="G97" s="433" t="s">
        <v>456</v>
      </c>
      <c r="H97" s="30" t="s">
        <v>457</v>
      </c>
      <c r="I97" s="30" t="s">
        <v>458</v>
      </c>
      <c r="J97" s="30" t="s">
        <v>459</v>
      </c>
      <c r="K97" s="30" t="s">
        <v>65</v>
      </c>
      <c r="L97" s="30" t="s">
        <v>66</v>
      </c>
      <c r="M97" s="30"/>
      <c r="N97" s="30" t="s">
        <v>158</v>
      </c>
      <c r="O97" s="96" t="s">
        <v>66</v>
      </c>
      <c r="P97" s="96" t="s">
        <v>66</v>
      </c>
      <c r="Q97" s="30" t="s">
        <v>69</v>
      </c>
      <c r="R97" s="33" t="s">
        <v>70</v>
      </c>
      <c r="S97" s="35">
        <v>45660</v>
      </c>
      <c r="T97" s="35">
        <v>46022</v>
      </c>
      <c r="U97" s="36">
        <v>3</v>
      </c>
      <c r="V97" s="36">
        <v>3</v>
      </c>
      <c r="W97" s="36">
        <v>3</v>
      </c>
      <c r="X97" s="36">
        <v>3</v>
      </c>
      <c r="Y97" s="36">
        <v>12</v>
      </c>
      <c r="Z97" s="37">
        <v>0</v>
      </c>
      <c r="AA97" s="37">
        <v>0</v>
      </c>
      <c r="AB97" s="37">
        <v>0</v>
      </c>
      <c r="AC97" s="37">
        <v>0</v>
      </c>
      <c r="AD97" s="37">
        <v>0</v>
      </c>
      <c r="AE97" s="38">
        <v>0</v>
      </c>
      <c r="AF97" s="38">
        <v>0</v>
      </c>
      <c r="AG97" s="38">
        <v>0</v>
      </c>
      <c r="AH97" s="39" t="s">
        <v>66</v>
      </c>
      <c r="AI97" s="39" t="s">
        <v>66</v>
      </c>
      <c r="AJ97" s="40" t="s">
        <v>66</v>
      </c>
      <c r="AK97" s="147" t="s">
        <v>460</v>
      </c>
    </row>
    <row r="98" spans="1:37" ht="82.5" customHeight="1" thickBot="1" x14ac:dyDescent="0.35">
      <c r="A98" s="30" t="s">
        <v>259</v>
      </c>
      <c r="B98" s="30" t="s">
        <v>81</v>
      </c>
      <c r="C98" s="95" t="s">
        <v>461</v>
      </c>
      <c r="D98" s="30" t="s">
        <v>209</v>
      </c>
      <c r="E98" s="31" t="s">
        <v>446</v>
      </c>
      <c r="F98" s="32" t="s">
        <v>225</v>
      </c>
      <c r="G98" s="434"/>
      <c r="H98" s="30" t="s">
        <v>462</v>
      </c>
      <c r="I98" s="30" t="s">
        <v>463</v>
      </c>
      <c r="J98" s="30" t="s">
        <v>464</v>
      </c>
      <c r="K98" s="30" t="s">
        <v>65</v>
      </c>
      <c r="L98" s="30" t="s">
        <v>66</v>
      </c>
      <c r="M98" s="30"/>
      <c r="N98" s="30" t="s">
        <v>158</v>
      </c>
      <c r="O98" s="96" t="s">
        <v>66</v>
      </c>
      <c r="P98" s="96" t="s">
        <v>66</v>
      </c>
      <c r="Q98" s="30" t="s">
        <v>69</v>
      </c>
      <c r="R98" s="33" t="s">
        <v>70</v>
      </c>
      <c r="S98" s="35">
        <v>45660</v>
      </c>
      <c r="T98" s="35">
        <v>46022</v>
      </c>
      <c r="U98" s="148">
        <v>0.25</v>
      </c>
      <c r="V98" s="148">
        <v>0.25</v>
      </c>
      <c r="W98" s="148">
        <v>0.25</v>
      </c>
      <c r="X98" s="148">
        <v>0.25</v>
      </c>
      <c r="Y98" s="148">
        <v>1</v>
      </c>
      <c r="Z98" s="37">
        <v>0</v>
      </c>
      <c r="AA98" s="37">
        <v>0</v>
      </c>
      <c r="AB98" s="37">
        <v>0</v>
      </c>
      <c r="AC98" s="37">
        <v>0</v>
      </c>
      <c r="AD98" s="37">
        <v>0</v>
      </c>
      <c r="AE98" s="38">
        <v>0</v>
      </c>
      <c r="AF98" s="38">
        <v>0</v>
      </c>
      <c r="AG98" s="38">
        <v>0</v>
      </c>
      <c r="AH98" s="39" t="s">
        <v>66</v>
      </c>
      <c r="AI98" s="39" t="s">
        <v>66</v>
      </c>
      <c r="AJ98" s="40" t="s">
        <v>66</v>
      </c>
      <c r="AK98" s="147" t="s">
        <v>460</v>
      </c>
    </row>
    <row r="99" spans="1:37" ht="82.5" customHeight="1" thickBot="1" x14ac:dyDescent="0.35">
      <c r="A99" s="30" t="s">
        <v>259</v>
      </c>
      <c r="B99" s="30" t="s">
        <v>81</v>
      </c>
      <c r="C99" s="95" t="s">
        <v>465</v>
      </c>
      <c r="D99" s="30" t="s">
        <v>209</v>
      </c>
      <c r="E99" s="31" t="s">
        <v>446</v>
      </c>
      <c r="F99" s="32" t="s">
        <v>231</v>
      </c>
      <c r="G99" s="434"/>
      <c r="H99" s="30" t="s">
        <v>466</v>
      </c>
      <c r="I99" s="30" t="s">
        <v>467</v>
      </c>
      <c r="J99" s="30" t="s">
        <v>468</v>
      </c>
      <c r="K99" s="30" t="s">
        <v>65</v>
      </c>
      <c r="L99" s="30" t="s">
        <v>66</v>
      </c>
      <c r="M99" s="30"/>
      <c r="N99" s="30" t="s">
        <v>158</v>
      </c>
      <c r="O99" s="96" t="s">
        <v>66</v>
      </c>
      <c r="P99" s="96" t="s">
        <v>66</v>
      </c>
      <c r="Q99" s="30" t="s">
        <v>69</v>
      </c>
      <c r="R99" s="33" t="s">
        <v>70</v>
      </c>
      <c r="S99" s="35">
        <v>45660</v>
      </c>
      <c r="T99" s="35">
        <v>46022</v>
      </c>
      <c r="U99" s="148">
        <v>0.25</v>
      </c>
      <c r="V99" s="148">
        <v>0.25</v>
      </c>
      <c r="W99" s="148">
        <v>0.25</v>
      </c>
      <c r="X99" s="148">
        <v>0.25</v>
      </c>
      <c r="Y99" s="148">
        <v>1</v>
      </c>
      <c r="Z99" s="37">
        <v>0</v>
      </c>
      <c r="AA99" s="37">
        <v>0</v>
      </c>
      <c r="AB99" s="37">
        <v>0</v>
      </c>
      <c r="AC99" s="37">
        <v>0</v>
      </c>
      <c r="AD99" s="37">
        <v>0</v>
      </c>
      <c r="AE99" s="38">
        <v>0</v>
      </c>
      <c r="AF99" s="38">
        <v>0</v>
      </c>
      <c r="AG99" s="38">
        <v>0</v>
      </c>
      <c r="AH99" s="39" t="s">
        <v>66</v>
      </c>
      <c r="AI99" s="39" t="s">
        <v>66</v>
      </c>
      <c r="AJ99" s="40" t="s">
        <v>66</v>
      </c>
      <c r="AK99" s="147" t="s">
        <v>460</v>
      </c>
    </row>
    <row r="100" spans="1:37" ht="82.5" customHeight="1" thickBot="1" x14ac:dyDescent="0.35">
      <c r="A100" s="30" t="s">
        <v>259</v>
      </c>
      <c r="B100" s="30" t="s">
        <v>81</v>
      </c>
      <c r="C100" s="95" t="s">
        <v>469</v>
      </c>
      <c r="D100" s="30" t="s">
        <v>209</v>
      </c>
      <c r="E100" s="31" t="s">
        <v>446</v>
      </c>
      <c r="F100" s="32" t="s">
        <v>238</v>
      </c>
      <c r="G100" s="434"/>
      <c r="H100" s="30" t="s">
        <v>470</v>
      </c>
      <c r="I100" s="30" t="s">
        <v>471</v>
      </c>
      <c r="J100" s="30" t="s">
        <v>472</v>
      </c>
      <c r="K100" s="30" t="s">
        <v>65</v>
      </c>
      <c r="L100" s="30" t="s">
        <v>66</v>
      </c>
      <c r="M100" s="30"/>
      <c r="N100" s="30" t="s">
        <v>158</v>
      </c>
      <c r="O100" s="96" t="s">
        <v>66</v>
      </c>
      <c r="P100" s="96" t="s">
        <v>66</v>
      </c>
      <c r="Q100" s="30" t="s">
        <v>69</v>
      </c>
      <c r="R100" s="33" t="s">
        <v>70</v>
      </c>
      <c r="S100" s="35">
        <v>45660</v>
      </c>
      <c r="T100" s="35">
        <v>46022</v>
      </c>
      <c r="U100" s="36"/>
      <c r="V100" s="36"/>
      <c r="W100" s="36">
        <v>1</v>
      </c>
      <c r="X100" s="36"/>
      <c r="Y100" s="36">
        <v>1</v>
      </c>
      <c r="Z100" s="37">
        <v>0</v>
      </c>
      <c r="AA100" s="37">
        <v>0</v>
      </c>
      <c r="AB100" s="37">
        <v>0</v>
      </c>
      <c r="AC100" s="37">
        <v>0</v>
      </c>
      <c r="AD100" s="37">
        <v>0</v>
      </c>
      <c r="AE100" s="38">
        <v>0</v>
      </c>
      <c r="AF100" s="38">
        <v>0</v>
      </c>
      <c r="AG100" s="38">
        <v>0</v>
      </c>
      <c r="AH100" s="39" t="s">
        <v>66</v>
      </c>
      <c r="AI100" s="39" t="s">
        <v>66</v>
      </c>
      <c r="AJ100" s="40" t="s">
        <v>66</v>
      </c>
      <c r="AK100" s="147" t="s">
        <v>453</v>
      </c>
    </row>
    <row r="101" spans="1:37" ht="82.5" customHeight="1" thickBot="1" x14ac:dyDescent="0.35">
      <c r="A101" s="30" t="s">
        <v>259</v>
      </c>
      <c r="B101" s="30" t="s">
        <v>81</v>
      </c>
      <c r="C101" s="95" t="s">
        <v>473</v>
      </c>
      <c r="D101" s="30" t="s">
        <v>209</v>
      </c>
      <c r="E101" s="31" t="s">
        <v>446</v>
      </c>
      <c r="F101" s="32" t="s">
        <v>245</v>
      </c>
      <c r="G101" s="434"/>
      <c r="H101" s="30" t="s">
        <v>474</v>
      </c>
      <c r="I101" s="30" t="s">
        <v>475</v>
      </c>
      <c r="J101" s="30" t="s">
        <v>476</v>
      </c>
      <c r="K101" s="30" t="s">
        <v>65</v>
      </c>
      <c r="L101" s="30" t="s">
        <v>66</v>
      </c>
      <c r="M101" s="30"/>
      <c r="N101" s="30" t="s">
        <v>158</v>
      </c>
      <c r="O101" s="96" t="s">
        <v>66</v>
      </c>
      <c r="P101" s="96" t="s">
        <v>66</v>
      </c>
      <c r="Q101" s="30" t="s">
        <v>69</v>
      </c>
      <c r="R101" s="33" t="s">
        <v>70</v>
      </c>
      <c r="S101" s="35">
        <v>45660</v>
      </c>
      <c r="T101" s="35">
        <v>46022</v>
      </c>
      <c r="U101" s="36">
        <v>1</v>
      </c>
      <c r="V101" s="36"/>
      <c r="W101" s="36">
        <v>1</v>
      </c>
      <c r="X101" s="36"/>
      <c r="Y101" s="36">
        <v>2</v>
      </c>
      <c r="Z101" s="37">
        <v>0</v>
      </c>
      <c r="AA101" s="37">
        <v>0</v>
      </c>
      <c r="AB101" s="37">
        <v>0</v>
      </c>
      <c r="AC101" s="37">
        <v>0</v>
      </c>
      <c r="AD101" s="37">
        <v>0</v>
      </c>
      <c r="AE101" s="38">
        <v>0</v>
      </c>
      <c r="AF101" s="38">
        <v>0</v>
      </c>
      <c r="AG101" s="38">
        <v>0</v>
      </c>
      <c r="AH101" s="39" t="s">
        <v>66</v>
      </c>
      <c r="AI101" s="39" t="s">
        <v>66</v>
      </c>
      <c r="AJ101" s="40" t="s">
        <v>66</v>
      </c>
      <c r="AK101" s="147" t="s">
        <v>460</v>
      </c>
    </row>
    <row r="102" spans="1:37" ht="82.5" customHeight="1" thickBot="1" x14ac:dyDescent="0.35">
      <c r="A102" s="30" t="s">
        <v>259</v>
      </c>
      <c r="B102" s="30" t="s">
        <v>81</v>
      </c>
      <c r="C102" s="95" t="s">
        <v>477</v>
      </c>
      <c r="D102" s="30" t="s">
        <v>209</v>
      </c>
      <c r="E102" s="31" t="s">
        <v>446</v>
      </c>
      <c r="F102" s="32" t="s">
        <v>113</v>
      </c>
      <c r="G102" s="434"/>
      <c r="H102" s="30" t="s">
        <v>478</v>
      </c>
      <c r="I102" s="30" t="s">
        <v>479</v>
      </c>
      <c r="J102" s="30" t="s">
        <v>480</v>
      </c>
      <c r="K102" s="30" t="s">
        <v>65</v>
      </c>
      <c r="L102" s="30" t="s">
        <v>66</v>
      </c>
      <c r="M102" s="30"/>
      <c r="N102" s="30" t="s">
        <v>158</v>
      </c>
      <c r="O102" s="96" t="s">
        <v>66</v>
      </c>
      <c r="P102" s="96" t="s">
        <v>66</v>
      </c>
      <c r="Q102" s="30" t="s">
        <v>69</v>
      </c>
      <c r="R102" s="33" t="s">
        <v>70</v>
      </c>
      <c r="S102" s="35">
        <v>45660</v>
      </c>
      <c r="T102" s="35">
        <v>46022</v>
      </c>
      <c r="U102" s="36"/>
      <c r="V102" s="36">
        <v>1</v>
      </c>
      <c r="W102" s="36"/>
      <c r="X102" s="36"/>
      <c r="Y102" s="36">
        <v>1</v>
      </c>
      <c r="Z102" s="37">
        <v>0</v>
      </c>
      <c r="AA102" s="37">
        <v>0</v>
      </c>
      <c r="AB102" s="37">
        <v>0</v>
      </c>
      <c r="AC102" s="37">
        <v>0</v>
      </c>
      <c r="AD102" s="37">
        <v>0</v>
      </c>
      <c r="AE102" s="38">
        <v>0</v>
      </c>
      <c r="AF102" s="38">
        <v>0</v>
      </c>
      <c r="AG102" s="38">
        <v>0</v>
      </c>
      <c r="AH102" s="39" t="s">
        <v>66</v>
      </c>
      <c r="AI102" s="39" t="s">
        <v>66</v>
      </c>
      <c r="AJ102" s="40" t="s">
        <v>66</v>
      </c>
      <c r="AK102" s="147" t="s">
        <v>481</v>
      </c>
    </row>
    <row r="103" spans="1:37" ht="82.5" customHeight="1" thickBot="1" x14ac:dyDescent="0.35">
      <c r="A103" s="30" t="s">
        <v>259</v>
      </c>
      <c r="B103" s="30" t="s">
        <v>81</v>
      </c>
      <c r="C103" s="95" t="s">
        <v>482</v>
      </c>
      <c r="D103" s="30" t="s">
        <v>209</v>
      </c>
      <c r="E103" s="31" t="s">
        <v>446</v>
      </c>
      <c r="F103" s="32" t="s">
        <v>314</v>
      </c>
      <c r="G103" s="434"/>
      <c r="H103" s="30" t="s">
        <v>483</v>
      </c>
      <c r="I103" s="30" t="s">
        <v>484</v>
      </c>
      <c r="J103" s="30" t="s">
        <v>485</v>
      </c>
      <c r="K103" s="30" t="s">
        <v>65</v>
      </c>
      <c r="L103" s="30" t="s">
        <v>66</v>
      </c>
      <c r="M103" s="30"/>
      <c r="N103" s="30" t="s">
        <v>158</v>
      </c>
      <c r="O103" s="96" t="s">
        <v>66</v>
      </c>
      <c r="P103" s="96" t="s">
        <v>66</v>
      </c>
      <c r="Q103" s="30" t="s">
        <v>69</v>
      </c>
      <c r="R103" s="33" t="s">
        <v>70</v>
      </c>
      <c r="S103" s="35">
        <v>45660</v>
      </c>
      <c r="T103" s="35">
        <v>46022</v>
      </c>
      <c r="U103" s="36"/>
      <c r="V103" s="36">
        <v>1</v>
      </c>
      <c r="W103" s="36"/>
      <c r="X103" s="36"/>
      <c r="Y103" s="36">
        <v>1</v>
      </c>
      <c r="Z103" s="37">
        <v>0</v>
      </c>
      <c r="AA103" s="37">
        <v>0</v>
      </c>
      <c r="AB103" s="37">
        <v>0</v>
      </c>
      <c r="AC103" s="37">
        <v>0</v>
      </c>
      <c r="AD103" s="37">
        <v>0</v>
      </c>
      <c r="AE103" s="38">
        <v>0</v>
      </c>
      <c r="AF103" s="38">
        <v>0</v>
      </c>
      <c r="AG103" s="38">
        <v>0</v>
      </c>
      <c r="AH103" s="39" t="s">
        <v>66</v>
      </c>
      <c r="AI103" s="39" t="s">
        <v>66</v>
      </c>
      <c r="AJ103" s="40" t="s">
        <v>66</v>
      </c>
      <c r="AK103" s="147" t="s">
        <v>486</v>
      </c>
    </row>
    <row r="104" spans="1:37" ht="82.5" customHeight="1" thickBot="1" x14ac:dyDescent="0.35">
      <c r="A104" s="30" t="s">
        <v>259</v>
      </c>
      <c r="B104" s="30" t="s">
        <v>81</v>
      </c>
      <c r="C104" s="95" t="s">
        <v>487</v>
      </c>
      <c r="D104" s="30" t="s">
        <v>209</v>
      </c>
      <c r="E104" s="31" t="s">
        <v>446</v>
      </c>
      <c r="F104" s="32" t="s">
        <v>320</v>
      </c>
      <c r="G104" s="434"/>
      <c r="H104" s="30" t="s">
        <v>488</v>
      </c>
      <c r="I104" s="30" t="s">
        <v>489</v>
      </c>
      <c r="J104" s="30" t="s">
        <v>476</v>
      </c>
      <c r="K104" s="30" t="s">
        <v>65</v>
      </c>
      <c r="L104" s="30" t="s">
        <v>66</v>
      </c>
      <c r="M104" s="30"/>
      <c r="N104" s="30" t="s">
        <v>158</v>
      </c>
      <c r="O104" s="96" t="s">
        <v>66</v>
      </c>
      <c r="P104" s="96" t="s">
        <v>66</v>
      </c>
      <c r="Q104" s="30" t="s">
        <v>69</v>
      </c>
      <c r="R104" s="33" t="s">
        <v>70</v>
      </c>
      <c r="S104" s="35">
        <v>45660</v>
      </c>
      <c r="T104" s="35">
        <v>46022</v>
      </c>
      <c r="U104" s="36">
        <v>1</v>
      </c>
      <c r="V104" s="36">
        <v>1</v>
      </c>
      <c r="W104" s="36">
        <v>1</v>
      </c>
      <c r="X104" s="36">
        <v>1</v>
      </c>
      <c r="Y104" s="36">
        <v>4</v>
      </c>
      <c r="Z104" s="37">
        <v>0</v>
      </c>
      <c r="AA104" s="37">
        <v>0</v>
      </c>
      <c r="AB104" s="37">
        <v>0</v>
      </c>
      <c r="AC104" s="37">
        <v>0</v>
      </c>
      <c r="AD104" s="37">
        <v>0</v>
      </c>
      <c r="AE104" s="38">
        <v>0</v>
      </c>
      <c r="AF104" s="38">
        <v>0</v>
      </c>
      <c r="AG104" s="38">
        <v>0</v>
      </c>
      <c r="AH104" s="39" t="s">
        <v>66</v>
      </c>
      <c r="AI104" s="39" t="s">
        <v>66</v>
      </c>
      <c r="AJ104" s="40" t="s">
        <v>66</v>
      </c>
      <c r="AK104" s="147" t="s">
        <v>460</v>
      </c>
    </row>
    <row r="105" spans="1:37" ht="82.5" customHeight="1" thickBot="1" x14ac:dyDescent="0.35">
      <c r="A105" s="30" t="s">
        <v>259</v>
      </c>
      <c r="B105" s="30" t="s">
        <v>81</v>
      </c>
      <c r="C105" s="95" t="s">
        <v>490</v>
      </c>
      <c r="D105" s="30" t="s">
        <v>209</v>
      </c>
      <c r="E105" s="31" t="s">
        <v>446</v>
      </c>
      <c r="F105" s="32" t="s">
        <v>325</v>
      </c>
      <c r="G105" s="435"/>
      <c r="H105" s="30" t="s">
        <v>491</v>
      </c>
      <c r="I105" s="30" t="s">
        <v>492</v>
      </c>
      <c r="J105" s="30" t="s">
        <v>493</v>
      </c>
      <c r="K105" s="30" t="s">
        <v>65</v>
      </c>
      <c r="L105" s="30" t="s">
        <v>66</v>
      </c>
      <c r="M105" s="30"/>
      <c r="N105" s="30" t="s">
        <v>158</v>
      </c>
      <c r="O105" s="96" t="s">
        <v>66</v>
      </c>
      <c r="P105" s="96" t="s">
        <v>66</v>
      </c>
      <c r="Q105" s="30" t="s">
        <v>69</v>
      </c>
      <c r="R105" s="33" t="s">
        <v>70</v>
      </c>
      <c r="S105" s="35">
        <v>45660</v>
      </c>
      <c r="T105" s="35">
        <v>46022</v>
      </c>
      <c r="U105" s="36">
        <v>3</v>
      </c>
      <c r="V105" s="36">
        <v>3</v>
      </c>
      <c r="W105" s="36">
        <v>3</v>
      </c>
      <c r="X105" s="36">
        <v>3</v>
      </c>
      <c r="Y105" s="36">
        <v>12</v>
      </c>
      <c r="Z105" s="37">
        <v>0</v>
      </c>
      <c r="AA105" s="37">
        <v>0</v>
      </c>
      <c r="AB105" s="37">
        <v>0</v>
      </c>
      <c r="AC105" s="37">
        <v>0</v>
      </c>
      <c r="AD105" s="37">
        <v>0</v>
      </c>
      <c r="AE105" s="38">
        <v>0</v>
      </c>
      <c r="AF105" s="38">
        <v>0</v>
      </c>
      <c r="AG105" s="38">
        <v>0</v>
      </c>
      <c r="AH105" s="39" t="s">
        <v>66</v>
      </c>
      <c r="AI105" s="39" t="s">
        <v>66</v>
      </c>
      <c r="AJ105" s="40" t="s">
        <v>66</v>
      </c>
      <c r="AK105" s="147" t="s">
        <v>494</v>
      </c>
    </row>
    <row r="106" spans="1:37" ht="112.5" customHeight="1" thickBot="1" x14ac:dyDescent="0.35">
      <c r="A106" s="30" t="s">
        <v>259</v>
      </c>
      <c r="B106" s="30" t="s">
        <v>81</v>
      </c>
      <c r="C106" s="149" t="s">
        <v>495</v>
      </c>
      <c r="D106" s="30" t="s">
        <v>209</v>
      </c>
      <c r="E106" s="31" t="s">
        <v>446</v>
      </c>
      <c r="F106" s="32" t="s">
        <v>331</v>
      </c>
      <c r="G106" s="419" t="s">
        <v>496</v>
      </c>
      <c r="H106" s="30" t="s">
        <v>497</v>
      </c>
      <c r="I106" s="30" t="s">
        <v>498</v>
      </c>
      <c r="J106" s="30" t="s">
        <v>499</v>
      </c>
      <c r="K106" s="30" t="s">
        <v>65</v>
      </c>
      <c r="L106" s="30" t="s">
        <v>66</v>
      </c>
      <c r="M106" s="30"/>
      <c r="N106" s="30" t="s">
        <v>158</v>
      </c>
      <c r="O106" s="96" t="s">
        <v>66</v>
      </c>
      <c r="P106" s="96" t="s">
        <v>66</v>
      </c>
      <c r="Q106" s="30" t="s">
        <v>69</v>
      </c>
      <c r="R106" s="33" t="s">
        <v>70</v>
      </c>
      <c r="S106" s="35">
        <v>45660</v>
      </c>
      <c r="T106" s="35">
        <v>46022</v>
      </c>
      <c r="U106" s="36">
        <v>1</v>
      </c>
      <c r="V106" s="36">
        <v>1</v>
      </c>
      <c r="W106" s="36"/>
      <c r="X106" s="36">
        <v>1</v>
      </c>
      <c r="Y106" s="36">
        <v>3</v>
      </c>
      <c r="Z106" s="37">
        <v>0</v>
      </c>
      <c r="AA106" s="37">
        <v>0</v>
      </c>
      <c r="AB106" s="37">
        <v>0</v>
      </c>
      <c r="AC106" s="37">
        <v>0</v>
      </c>
      <c r="AD106" s="37">
        <v>0</v>
      </c>
      <c r="AE106" s="38">
        <v>0</v>
      </c>
      <c r="AF106" s="38">
        <v>0</v>
      </c>
      <c r="AG106" s="38">
        <v>0</v>
      </c>
      <c r="AH106" s="39" t="s">
        <v>66</v>
      </c>
      <c r="AI106" s="39" t="s">
        <v>66</v>
      </c>
      <c r="AJ106" s="40" t="s">
        <v>66</v>
      </c>
      <c r="AK106" s="147" t="s">
        <v>500</v>
      </c>
    </row>
    <row r="107" spans="1:37" ht="82.5" customHeight="1" thickBot="1" x14ac:dyDescent="0.35">
      <c r="A107" s="30" t="s">
        <v>259</v>
      </c>
      <c r="B107" s="30" t="s">
        <v>81</v>
      </c>
      <c r="C107" s="150"/>
      <c r="D107" s="30" t="s">
        <v>209</v>
      </c>
      <c r="E107" s="31" t="s">
        <v>446</v>
      </c>
      <c r="F107" s="32" t="s">
        <v>337</v>
      </c>
      <c r="G107" s="151"/>
      <c r="H107" s="30" t="s">
        <v>501</v>
      </c>
      <c r="I107" s="30" t="s">
        <v>502</v>
      </c>
      <c r="J107" s="30" t="s">
        <v>503</v>
      </c>
      <c r="K107" s="30" t="s">
        <v>65</v>
      </c>
      <c r="L107" s="30" t="s">
        <v>66</v>
      </c>
      <c r="M107" s="30"/>
      <c r="N107" s="30" t="s">
        <v>158</v>
      </c>
      <c r="O107" s="96" t="s">
        <v>66</v>
      </c>
      <c r="P107" s="96" t="s">
        <v>66</v>
      </c>
      <c r="Q107" s="30" t="s">
        <v>69</v>
      </c>
      <c r="R107" s="33" t="s">
        <v>70</v>
      </c>
      <c r="S107" s="35">
        <v>45660</v>
      </c>
      <c r="T107" s="35">
        <v>46022</v>
      </c>
      <c r="U107" s="36">
        <v>1</v>
      </c>
      <c r="V107" s="36"/>
      <c r="W107" s="36"/>
      <c r="X107" s="36"/>
      <c r="Y107" s="36">
        <v>1</v>
      </c>
      <c r="Z107" s="37">
        <v>0</v>
      </c>
      <c r="AA107" s="37">
        <v>0</v>
      </c>
      <c r="AB107" s="37">
        <v>0</v>
      </c>
      <c r="AC107" s="37">
        <v>0</v>
      </c>
      <c r="AD107" s="37">
        <v>0</v>
      </c>
      <c r="AE107" s="38">
        <v>0</v>
      </c>
      <c r="AF107" s="38">
        <v>0</v>
      </c>
      <c r="AG107" s="38">
        <v>0</v>
      </c>
      <c r="AH107" s="39" t="s">
        <v>66</v>
      </c>
      <c r="AI107" s="39" t="s">
        <v>66</v>
      </c>
      <c r="AJ107" s="40" t="s">
        <v>66</v>
      </c>
      <c r="AK107" s="147" t="s">
        <v>494</v>
      </c>
    </row>
    <row r="108" spans="1:37" ht="82.5" customHeight="1" thickBot="1" x14ac:dyDescent="0.35">
      <c r="A108" s="30" t="s">
        <v>259</v>
      </c>
      <c r="B108" s="30" t="s">
        <v>81</v>
      </c>
      <c r="C108" s="152"/>
      <c r="D108" s="30" t="s">
        <v>209</v>
      </c>
      <c r="E108" s="31" t="s">
        <v>446</v>
      </c>
      <c r="F108" s="32" t="s">
        <v>504</v>
      </c>
      <c r="G108" s="420"/>
      <c r="H108" s="30" t="s">
        <v>505</v>
      </c>
      <c r="I108" s="30" t="s">
        <v>506</v>
      </c>
      <c r="J108" s="30" t="s">
        <v>503</v>
      </c>
      <c r="K108" s="30" t="s">
        <v>65</v>
      </c>
      <c r="L108" s="30" t="s">
        <v>66</v>
      </c>
      <c r="M108" s="30"/>
      <c r="N108" s="30" t="s">
        <v>158</v>
      </c>
      <c r="O108" s="96" t="s">
        <v>66</v>
      </c>
      <c r="P108" s="96" t="s">
        <v>66</v>
      </c>
      <c r="Q108" s="30" t="s">
        <v>69</v>
      </c>
      <c r="R108" s="33" t="s">
        <v>70</v>
      </c>
      <c r="S108" s="35">
        <v>45660</v>
      </c>
      <c r="T108" s="35">
        <v>46022</v>
      </c>
      <c r="U108" s="36">
        <v>1</v>
      </c>
      <c r="V108" s="36"/>
      <c r="W108" s="36"/>
      <c r="X108" s="36"/>
      <c r="Y108" s="36">
        <v>1</v>
      </c>
      <c r="Z108" s="37">
        <v>0</v>
      </c>
      <c r="AA108" s="37">
        <v>0</v>
      </c>
      <c r="AB108" s="37">
        <v>0</v>
      </c>
      <c r="AC108" s="37">
        <v>0</v>
      </c>
      <c r="AD108" s="37">
        <v>0</v>
      </c>
      <c r="AE108" s="38">
        <v>0</v>
      </c>
      <c r="AF108" s="38">
        <v>0</v>
      </c>
      <c r="AG108" s="38">
        <v>0</v>
      </c>
      <c r="AH108" s="39" t="s">
        <v>66</v>
      </c>
      <c r="AI108" s="39" t="s">
        <v>66</v>
      </c>
      <c r="AJ108" s="40" t="s">
        <v>66</v>
      </c>
      <c r="AK108" s="147" t="s">
        <v>460</v>
      </c>
    </row>
    <row r="109" spans="1:37" ht="82.5" customHeight="1" thickBot="1" x14ac:dyDescent="0.35">
      <c r="A109" s="30" t="s">
        <v>259</v>
      </c>
      <c r="B109" s="30" t="s">
        <v>81</v>
      </c>
      <c r="C109" s="149" t="s">
        <v>507</v>
      </c>
      <c r="D109" s="30" t="s">
        <v>209</v>
      </c>
      <c r="E109" s="31" t="s">
        <v>446</v>
      </c>
      <c r="F109" s="32" t="s">
        <v>508</v>
      </c>
      <c r="G109" s="419" t="s">
        <v>509</v>
      </c>
      <c r="H109" s="30" t="s">
        <v>510</v>
      </c>
      <c r="I109" s="30" t="s">
        <v>511</v>
      </c>
      <c r="J109" s="30" t="s">
        <v>512</v>
      </c>
      <c r="K109" s="30" t="s">
        <v>65</v>
      </c>
      <c r="L109" s="30" t="s">
        <v>66</v>
      </c>
      <c r="M109" s="30"/>
      <c r="N109" s="30" t="s">
        <v>158</v>
      </c>
      <c r="O109" s="96" t="s">
        <v>66</v>
      </c>
      <c r="P109" s="96" t="s">
        <v>66</v>
      </c>
      <c r="Q109" s="30" t="s">
        <v>69</v>
      </c>
      <c r="R109" s="33" t="s">
        <v>70</v>
      </c>
      <c r="S109" s="35">
        <v>45660</v>
      </c>
      <c r="T109" s="35">
        <v>46022</v>
      </c>
      <c r="U109" s="36">
        <v>3</v>
      </c>
      <c r="V109" s="36">
        <v>3</v>
      </c>
      <c r="W109" s="36">
        <v>3</v>
      </c>
      <c r="X109" s="36">
        <v>3</v>
      </c>
      <c r="Y109" s="36">
        <v>12</v>
      </c>
      <c r="Z109" s="37">
        <v>0</v>
      </c>
      <c r="AA109" s="37">
        <v>0</v>
      </c>
      <c r="AB109" s="37">
        <v>0</v>
      </c>
      <c r="AC109" s="37">
        <v>0</v>
      </c>
      <c r="AD109" s="37">
        <v>0</v>
      </c>
      <c r="AE109" s="38">
        <v>0</v>
      </c>
      <c r="AF109" s="38">
        <v>0</v>
      </c>
      <c r="AG109" s="38">
        <v>0</v>
      </c>
      <c r="AH109" s="39" t="s">
        <v>66</v>
      </c>
      <c r="AI109" s="39" t="s">
        <v>66</v>
      </c>
      <c r="AJ109" s="40" t="s">
        <v>66</v>
      </c>
      <c r="AK109" s="147" t="s">
        <v>494</v>
      </c>
    </row>
    <row r="110" spans="1:37" ht="82.5" customHeight="1" thickBot="1" x14ac:dyDescent="0.35">
      <c r="A110" s="30" t="s">
        <v>259</v>
      </c>
      <c r="B110" s="30" t="s">
        <v>81</v>
      </c>
      <c r="C110" s="152"/>
      <c r="D110" s="30" t="s">
        <v>209</v>
      </c>
      <c r="E110" s="31" t="s">
        <v>446</v>
      </c>
      <c r="F110" s="32" t="s">
        <v>513</v>
      </c>
      <c r="G110" s="420"/>
      <c r="H110" s="30" t="s">
        <v>514</v>
      </c>
      <c r="I110" s="30" t="s">
        <v>515</v>
      </c>
      <c r="J110" s="30" t="s">
        <v>516</v>
      </c>
      <c r="K110" s="30" t="s">
        <v>65</v>
      </c>
      <c r="L110" s="30" t="s">
        <v>66</v>
      </c>
      <c r="M110" s="30"/>
      <c r="N110" s="30" t="s">
        <v>158</v>
      </c>
      <c r="O110" s="96" t="s">
        <v>66</v>
      </c>
      <c r="P110" s="96" t="s">
        <v>66</v>
      </c>
      <c r="Q110" s="30" t="s">
        <v>69</v>
      </c>
      <c r="R110" s="33" t="s">
        <v>70</v>
      </c>
      <c r="S110" s="35">
        <v>45660</v>
      </c>
      <c r="T110" s="35">
        <v>46022</v>
      </c>
      <c r="U110" s="36">
        <v>25</v>
      </c>
      <c r="V110" s="36">
        <v>25</v>
      </c>
      <c r="W110" s="36">
        <v>25</v>
      </c>
      <c r="X110" s="36">
        <v>25</v>
      </c>
      <c r="Y110" s="36">
        <f>SUM(U110:X110)</f>
        <v>100</v>
      </c>
      <c r="Z110" s="37">
        <v>0</v>
      </c>
      <c r="AA110" s="37">
        <v>0</v>
      </c>
      <c r="AB110" s="37">
        <v>0</v>
      </c>
      <c r="AC110" s="37">
        <v>0</v>
      </c>
      <c r="AD110" s="37">
        <v>0</v>
      </c>
      <c r="AE110" s="38">
        <v>0</v>
      </c>
      <c r="AF110" s="38">
        <v>0</v>
      </c>
      <c r="AG110" s="38">
        <v>0</v>
      </c>
      <c r="AH110" s="39" t="s">
        <v>66</v>
      </c>
      <c r="AI110" s="39" t="s">
        <v>66</v>
      </c>
      <c r="AJ110" s="40" t="s">
        <v>66</v>
      </c>
      <c r="AK110" s="147" t="s">
        <v>517</v>
      </c>
    </row>
    <row r="111" spans="1:37" ht="214.5" customHeight="1" thickBot="1" x14ac:dyDescent="0.35">
      <c r="A111" s="30" t="s">
        <v>259</v>
      </c>
      <c r="B111" s="30" t="s">
        <v>81</v>
      </c>
      <c r="C111" s="153" t="s">
        <v>495</v>
      </c>
      <c r="D111" s="30" t="s">
        <v>209</v>
      </c>
      <c r="E111" s="31" t="s">
        <v>446</v>
      </c>
      <c r="F111" s="32" t="s">
        <v>118</v>
      </c>
      <c r="G111" s="433" t="s">
        <v>496</v>
      </c>
      <c r="H111" s="30" t="s">
        <v>2045</v>
      </c>
      <c r="I111" s="30" t="s">
        <v>2046</v>
      </c>
      <c r="J111" s="30" t="s">
        <v>2047</v>
      </c>
      <c r="K111" s="30" t="s">
        <v>65</v>
      </c>
      <c r="L111" s="30" t="s">
        <v>66</v>
      </c>
      <c r="M111" s="30" t="s">
        <v>66</v>
      </c>
      <c r="N111" s="30" t="s">
        <v>158</v>
      </c>
      <c r="O111" s="96" t="s">
        <v>66</v>
      </c>
      <c r="P111" s="96" t="s">
        <v>66</v>
      </c>
      <c r="Q111" s="30" t="s">
        <v>69</v>
      </c>
      <c r="R111" s="33" t="s">
        <v>70</v>
      </c>
      <c r="S111" s="35">
        <v>45677</v>
      </c>
      <c r="T111" s="35" t="s">
        <v>2048</v>
      </c>
      <c r="U111" s="36">
        <v>1</v>
      </c>
      <c r="V111" s="36">
        <v>0</v>
      </c>
      <c r="W111" s="36">
        <v>0</v>
      </c>
      <c r="X111" s="36">
        <v>0</v>
      </c>
      <c r="Y111" s="36">
        <f t="shared" ref="Y111:Y112" si="9">SUM(U111:X111)</f>
        <v>1</v>
      </c>
      <c r="Z111" s="37">
        <v>2500</v>
      </c>
      <c r="AA111" s="37">
        <v>0</v>
      </c>
      <c r="AB111" s="37">
        <v>0</v>
      </c>
      <c r="AC111" s="37">
        <v>0</v>
      </c>
      <c r="AD111" s="37">
        <f>SUM(Z111:AC111)</f>
        <v>2500</v>
      </c>
      <c r="AE111" s="38">
        <f>AD111</f>
        <v>2500</v>
      </c>
      <c r="AF111" s="38">
        <v>0</v>
      </c>
      <c r="AG111" s="38">
        <f>SUM(AE111:AF111)</f>
        <v>2500</v>
      </c>
      <c r="AH111" s="39">
        <v>530239</v>
      </c>
      <c r="AI111" s="34" t="s">
        <v>2177</v>
      </c>
      <c r="AJ111" s="40" t="s">
        <v>71</v>
      </c>
      <c r="AK111" s="147" t="s">
        <v>2049</v>
      </c>
    </row>
    <row r="112" spans="1:37" ht="212.25" customHeight="1" thickBot="1" x14ac:dyDescent="0.35">
      <c r="A112" s="30" t="s">
        <v>259</v>
      </c>
      <c r="B112" s="30" t="s">
        <v>81</v>
      </c>
      <c r="C112" s="153" t="s">
        <v>495</v>
      </c>
      <c r="D112" s="30" t="s">
        <v>209</v>
      </c>
      <c r="E112" s="31" t="s">
        <v>446</v>
      </c>
      <c r="F112" s="32" t="s">
        <v>421</v>
      </c>
      <c r="G112" s="434"/>
      <c r="H112" s="30" t="s">
        <v>2056</v>
      </c>
      <c r="I112" s="30" t="s">
        <v>2050</v>
      </c>
      <c r="J112" s="30" t="s">
        <v>2051</v>
      </c>
      <c r="K112" s="30" t="s">
        <v>65</v>
      </c>
      <c r="L112" s="30" t="s">
        <v>66</v>
      </c>
      <c r="M112" s="30" t="s">
        <v>66</v>
      </c>
      <c r="N112" s="30" t="s">
        <v>158</v>
      </c>
      <c r="O112" s="96" t="s">
        <v>66</v>
      </c>
      <c r="P112" s="96" t="s">
        <v>66</v>
      </c>
      <c r="Q112" s="30" t="s">
        <v>69</v>
      </c>
      <c r="R112" s="33" t="s">
        <v>70</v>
      </c>
      <c r="S112" s="35">
        <v>45677</v>
      </c>
      <c r="T112" s="35" t="s">
        <v>2048</v>
      </c>
      <c r="U112" s="36">
        <v>1</v>
      </c>
      <c r="V112" s="36">
        <v>0</v>
      </c>
      <c r="W112" s="36">
        <v>0</v>
      </c>
      <c r="X112" s="36">
        <v>0</v>
      </c>
      <c r="Y112" s="36">
        <f t="shared" si="9"/>
        <v>1</v>
      </c>
      <c r="Z112" s="37">
        <v>9000</v>
      </c>
      <c r="AA112" s="37">
        <v>0</v>
      </c>
      <c r="AB112" s="37">
        <v>0</v>
      </c>
      <c r="AC112" s="37">
        <v>0</v>
      </c>
      <c r="AD112" s="37">
        <f>SUM(Z112:AC112)</f>
        <v>9000</v>
      </c>
      <c r="AE112" s="38">
        <f>AD112</f>
        <v>9000</v>
      </c>
      <c r="AF112" s="38">
        <v>0</v>
      </c>
      <c r="AG112" s="38">
        <f>SUM(AE112:AF112)</f>
        <v>9000</v>
      </c>
      <c r="AH112" s="39" t="s">
        <v>2179</v>
      </c>
      <c r="AI112" s="34" t="s">
        <v>2178</v>
      </c>
      <c r="AJ112" s="40" t="s">
        <v>71</v>
      </c>
      <c r="AK112" s="147" t="s">
        <v>2049</v>
      </c>
    </row>
    <row r="113" spans="1:37" ht="82.5" customHeight="1" x14ac:dyDescent="0.3">
      <c r="A113" s="30" t="s">
        <v>259</v>
      </c>
      <c r="B113" s="30" t="s">
        <v>81</v>
      </c>
      <c r="C113" s="152" t="s">
        <v>482</v>
      </c>
      <c r="D113" s="30" t="s">
        <v>209</v>
      </c>
      <c r="E113" s="31" t="s">
        <v>446</v>
      </c>
      <c r="F113" s="32" t="s">
        <v>424</v>
      </c>
      <c r="G113" s="435"/>
      <c r="H113" s="30" t="s">
        <v>2052</v>
      </c>
      <c r="I113" s="30" t="s">
        <v>2053</v>
      </c>
      <c r="J113" s="30" t="s">
        <v>2054</v>
      </c>
      <c r="K113" s="30" t="s">
        <v>65</v>
      </c>
      <c r="L113" s="30" t="s">
        <v>66</v>
      </c>
      <c r="M113" s="30" t="s">
        <v>66</v>
      </c>
      <c r="N113" s="30" t="s">
        <v>1131</v>
      </c>
      <c r="O113" s="96">
        <v>831110911</v>
      </c>
      <c r="P113" s="96" t="s">
        <v>2055</v>
      </c>
      <c r="Q113" s="30" t="s">
        <v>1131</v>
      </c>
      <c r="R113" s="33" t="s">
        <v>70</v>
      </c>
      <c r="S113" s="35">
        <v>45677</v>
      </c>
      <c r="T113" s="35" t="s">
        <v>2048</v>
      </c>
      <c r="U113" s="36">
        <v>0.7</v>
      </c>
      <c r="V113" s="36">
        <v>0.3</v>
      </c>
      <c r="W113" s="36">
        <v>0</v>
      </c>
      <c r="X113" s="36">
        <v>0</v>
      </c>
      <c r="Y113" s="36">
        <f>SUM(U113:X113)</f>
        <v>1</v>
      </c>
      <c r="Z113" s="37">
        <v>40000</v>
      </c>
      <c r="AA113" s="37">
        <v>0</v>
      </c>
      <c r="AB113" s="37">
        <v>0</v>
      </c>
      <c r="AC113" s="37">
        <v>0</v>
      </c>
      <c r="AD113" s="37">
        <f>SUM(Z113:AC113)</f>
        <v>40000</v>
      </c>
      <c r="AE113" s="38">
        <v>0</v>
      </c>
      <c r="AF113" s="38">
        <v>40000</v>
      </c>
      <c r="AG113" s="38">
        <f>SUM(AE113:AF113)</f>
        <v>40000</v>
      </c>
      <c r="AH113" s="39" t="s">
        <v>2181</v>
      </c>
      <c r="AI113" s="34" t="s">
        <v>2180</v>
      </c>
      <c r="AJ113" s="40" t="s">
        <v>71</v>
      </c>
      <c r="AK113" s="147" t="s">
        <v>460</v>
      </c>
    </row>
    <row r="114" spans="1:37" ht="22.5" customHeight="1" x14ac:dyDescent="0.3">
      <c r="A114" s="90"/>
      <c r="B114" s="94"/>
      <c r="C114" s="94"/>
      <c r="D114" s="94"/>
      <c r="E114" s="94"/>
      <c r="F114" s="94"/>
      <c r="G114" s="94"/>
      <c r="H114" s="94"/>
      <c r="I114" s="94"/>
      <c r="J114" s="94"/>
      <c r="K114" s="94"/>
      <c r="L114" s="94"/>
      <c r="M114" s="94"/>
      <c r="N114" s="94"/>
      <c r="O114" s="94"/>
      <c r="P114" s="92" t="s">
        <v>518</v>
      </c>
      <c r="Q114" s="94"/>
      <c r="R114" s="94"/>
      <c r="S114" s="94"/>
      <c r="T114" s="94"/>
      <c r="U114" s="94"/>
      <c r="V114" s="94"/>
      <c r="W114" s="94"/>
      <c r="X114" s="94"/>
      <c r="Y114" s="94"/>
      <c r="Z114" s="94"/>
      <c r="AA114" s="94"/>
      <c r="AB114" s="94"/>
      <c r="AC114" s="94"/>
      <c r="AD114" s="94"/>
      <c r="AE114" s="94">
        <f>SUM(AE96:AE113)</f>
        <v>11500</v>
      </c>
      <c r="AF114" s="94">
        <f>SUM(AF96:AF113)</f>
        <v>40000</v>
      </c>
      <c r="AG114" s="94">
        <f>SUM(AG96:AG113)</f>
        <v>51500</v>
      </c>
      <c r="AH114" s="91"/>
      <c r="AI114" s="91"/>
      <c r="AJ114" s="91"/>
      <c r="AK114" s="93"/>
    </row>
    <row r="115" spans="1:37" ht="28.5" customHeight="1" x14ac:dyDescent="0.3">
      <c r="A115" s="29"/>
      <c r="B115" s="29"/>
      <c r="C115" s="29"/>
      <c r="D115" s="29"/>
      <c r="E115" s="29"/>
      <c r="F115" s="29"/>
      <c r="G115" s="29"/>
      <c r="H115" s="29" t="s">
        <v>519</v>
      </c>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row>
    <row r="116" spans="1:37" ht="170.25" customHeight="1" x14ac:dyDescent="0.3">
      <c r="A116" s="30" t="s">
        <v>418</v>
      </c>
      <c r="B116" s="30" t="s">
        <v>437</v>
      </c>
      <c r="C116" s="95" t="s">
        <v>520</v>
      </c>
      <c r="D116" s="30" t="s">
        <v>209</v>
      </c>
      <c r="E116" s="31" t="s">
        <v>521</v>
      </c>
      <c r="F116" s="32" t="s">
        <v>60</v>
      </c>
      <c r="G116" s="30" t="s">
        <v>522</v>
      </c>
      <c r="H116" s="30" t="s">
        <v>523</v>
      </c>
      <c r="I116" s="30" t="s">
        <v>524</v>
      </c>
      <c r="J116" s="30" t="s">
        <v>525</v>
      </c>
      <c r="K116" s="30" t="s">
        <v>65</v>
      </c>
      <c r="L116" s="30" t="s">
        <v>66</v>
      </c>
      <c r="M116" s="30" t="s">
        <v>66</v>
      </c>
      <c r="N116" s="33" t="s">
        <v>526</v>
      </c>
      <c r="O116" s="96" t="s">
        <v>66</v>
      </c>
      <c r="P116" s="96" t="s">
        <v>66</v>
      </c>
      <c r="Q116" s="30" t="s">
        <v>69</v>
      </c>
      <c r="R116" s="33" t="s">
        <v>70</v>
      </c>
      <c r="S116" s="35">
        <v>45658</v>
      </c>
      <c r="T116" s="35">
        <v>46021</v>
      </c>
      <c r="U116" s="36">
        <v>100</v>
      </c>
      <c r="V116" s="36">
        <v>100</v>
      </c>
      <c r="W116" s="36">
        <v>100</v>
      </c>
      <c r="X116" s="36">
        <v>100</v>
      </c>
      <c r="Y116" s="36">
        <v>400</v>
      </c>
      <c r="Z116" s="37">
        <v>0</v>
      </c>
      <c r="AA116" s="37">
        <v>0</v>
      </c>
      <c r="AB116" s="37">
        <v>0</v>
      </c>
      <c r="AC116" s="37">
        <v>0</v>
      </c>
      <c r="AD116" s="37">
        <v>0</v>
      </c>
      <c r="AE116" s="38">
        <v>0</v>
      </c>
      <c r="AF116" s="38">
        <v>0</v>
      </c>
      <c r="AG116" s="38">
        <v>0</v>
      </c>
      <c r="AH116" s="39" t="s">
        <v>66</v>
      </c>
      <c r="AI116" s="39" t="s">
        <v>66</v>
      </c>
      <c r="AJ116" s="40" t="s">
        <v>66</v>
      </c>
      <c r="AK116" s="30" t="s">
        <v>527</v>
      </c>
    </row>
    <row r="117" spans="1:37" ht="57.6" x14ac:dyDescent="0.3">
      <c r="A117" s="30" t="s">
        <v>259</v>
      </c>
      <c r="B117" s="30" t="s">
        <v>217</v>
      </c>
      <c r="C117" s="95" t="s">
        <v>528</v>
      </c>
      <c r="D117" s="30" t="s">
        <v>209</v>
      </c>
      <c r="E117" s="31" t="s">
        <v>521</v>
      </c>
      <c r="F117" s="32" t="s">
        <v>75</v>
      </c>
      <c r="G117" s="30" t="s">
        <v>529</v>
      </c>
      <c r="H117" s="30" t="s">
        <v>530</v>
      </c>
      <c r="I117" s="30" t="s">
        <v>531</v>
      </c>
      <c r="J117" s="30" t="s">
        <v>532</v>
      </c>
      <c r="K117" s="30" t="s">
        <v>65</v>
      </c>
      <c r="L117" s="30" t="s">
        <v>66</v>
      </c>
      <c r="M117" s="30" t="s">
        <v>66</v>
      </c>
      <c r="N117" s="33" t="s">
        <v>526</v>
      </c>
      <c r="O117" s="96" t="s">
        <v>66</v>
      </c>
      <c r="P117" s="96" t="s">
        <v>66</v>
      </c>
      <c r="Q117" s="30" t="s">
        <v>69</v>
      </c>
      <c r="R117" s="33" t="s">
        <v>70</v>
      </c>
      <c r="S117" s="35">
        <v>45658</v>
      </c>
      <c r="T117" s="35">
        <v>46021</v>
      </c>
      <c r="U117" s="36">
        <v>3</v>
      </c>
      <c r="V117" s="36">
        <v>3</v>
      </c>
      <c r="W117" s="36">
        <v>3</v>
      </c>
      <c r="X117" s="36">
        <v>3</v>
      </c>
      <c r="Y117" s="36">
        <v>12</v>
      </c>
      <c r="Z117" s="37">
        <v>0</v>
      </c>
      <c r="AA117" s="37">
        <v>0</v>
      </c>
      <c r="AB117" s="37">
        <v>0</v>
      </c>
      <c r="AC117" s="37">
        <v>0</v>
      </c>
      <c r="AD117" s="37">
        <v>0</v>
      </c>
      <c r="AE117" s="38">
        <v>0</v>
      </c>
      <c r="AF117" s="38">
        <v>0</v>
      </c>
      <c r="AG117" s="38">
        <v>0</v>
      </c>
      <c r="AH117" s="39" t="s">
        <v>66</v>
      </c>
      <c r="AI117" s="39" t="s">
        <v>66</v>
      </c>
      <c r="AJ117" s="40" t="s">
        <v>66</v>
      </c>
      <c r="AK117" s="30" t="s">
        <v>527</v>
      </c>
    </row>
    <row r="118" spans="1:37" ht="86.4" x14ac:dyDescent="0.3">
      <c r="A118" s="30" t="s">
        <v>259</v>
      </c>
      <c r="B118" s="30" t="s">
        <v>217</v>
      </c>
      <c r="C118" s="95" t="s">
        <v>533</v>
      </c>
      <c r="D118" s="30" t="s">
        <v>209</v>
      </c>
      <c r="E118" s="31" t="s">
        <v>521</v>
      </c>
      <c r="F118" s="32" t="s">
        <v>83</v>
      </c>
      <c r="G118" s="30" t="s">
        <v>534</v>
      </c>
      <c r="H118" s="30" t="s">
        <v>535</v>
      </c>
      <c r="I118" s="30" t="s">
        <v>536</v>
      </c>
      <c r="J118" s="30" t="s">
        <v>537</v>
      </c>
      <c r="K118" s="30" t="s">
        <v>65</v>
      </c>
      <c r="L118" s="30" t="s">
        <v>66</v>
      </c>
      <c r="M118" s="30" t="s">
        <v>66</v>
      </c>
      <c r="N118" s="33" t="s">
        <v>526</v>
      </c>
      <c r="O118" s="96" t="s">
        <v>66</v>
      </c>
      <c r="P118" s="96" t="s">
        <v>66</v>
      </c>
      <c r="Q118" s="30" t="s">
        <v>69</v>
      </c>
      <c r="R118" s="33" t="s">
        <v>70</v>
      </c>
      <c r="S118" s="35">
        <v>45658</v>
      </c>
      <c r="T118" s="35">
        <v>46021</v>
      </c>
      <c r="U118" s="36">
        <v>45</v>
      </c>
      <c r="V118" s="36">
        <v>45</v>
      </c>
      <c r="W118" s="36">
        <v>45</v>
      </c>
      <c r="X118" s="36">
        <v>45</v>
      </c>
      <c r="Y118" s="36">
        <v>180</v>
      </c>
      <c r="Z118" s="37">
        <v>0</v>
      </c>
      <c r="AA118" s="37">
        <v>0</v>
      </c>
      <c r="AB118" s="37">
        <v>0</v>
      </c>
      <c r="AC118" s="37">
        <v>0</v>
      </c>
      <c r="AD118" s="37">
        <v>0</v>
      </c>
      <c r="AE118" s="38">
        <v>0</v>
      </c>
      <c r="AF118" s="38">
        <v>0</v>
      </c>
      <c r="AG118" s="38">
        <v>0</v>
      </c>
      <c r="AH118" s="39" t="s">
        <v>66</v>
      </c>
      <c r="AI118" s="39" t="s">
        <v>66</v>
      </c>
      <c r="AJ118" s="40" t="s">
        <v>66</v>
      </c>
      <c r="AK118" s="30" t="s">
        <v>527</v>
      </c>
    </row>
    <row r="119" spans="1:37" ht="86.4" x14ac:dyDescent="0.3">
      <c r="A119" s="30" t="s">
        <v>418</v>
      </c>
      <c r="B119" s="30" t="s">
        <v>278</v>
      </c>
      <c r="C119" s="154" t="s">
        <v>538</v>
      </c>
      <c r="D119" s="30" t="s">
        <v>209</v>
      </c>
      <c r="E119" s="31" t="s">
        <v>521</v>
      </c>
      <c r="F119" s="32" t="s">
        <v>91</v>
      </c>
      <c r="G119" s="155" t="s">
        <v>539</v>
      </c>
      <c r="H119" s="43" t="s">
        <v>540</v>
      </c>
      <c r="I119" s="43" t="s">
        <v>541</v>
      </c>
      <c r="J119" s="43" t="s">
        <v>542</v>
      </c>
      <c r="K119" s="30" t="s">
        <v>65</v>
      </c>
      <c r="L119" s="30" t="s">
        <v>66</v>
      </c>
      <c r="M119" s="30" t="s">
        <v>66</v>
      </c>
      <c r="N119" s="33" t="s">
        <v>526</v>
      </c>
      <c r="O119" s="96" t="s">
        <v>66</v>
      </c>
      <c r="P119" s="96" t="s">
        <v>66</v>
      </c>
      <c r="Q119" s="30" t="s">
        <v>69</v>
      </c>
      <c r="R119" s="33" t="s">
        <v>70</v>
      </c>
      <c r="S119" s="35">
        <v>45658</v>
      </c>
      <c r="T119" s="35">
        <v>46021</v>
      </c>
      <c r="U119" s="156">
        <v>200</v>
      </c>
      <c r="V119" s="156">
        <v>200</v>
      </c>
      <c r="W119" s="156">
        <v>200</v>
      </c>
      <c r="X119" s="156">
        <v>200</v>
      </c>
      <c r="Y119" s="36">
        <v>800</v>
      </c>
      <c r="Z119" s="37">
        <v>0</v>
      </c>
      <c r="AA119" s="37">
        <v>0</v>
      </c>
      <c r="AB119" s="37">
        <v>0</v>
      </c>
      <c r="AC119" s="37">
        <v>0</v>
      </c>
      <c r="AD119" s="37">
        <v>0</v>
      </c>
      <c r="AE119" s="38">
        <v>0</v>
      </c>
      <c r="AF119" s="38">
        <v>0</v>
      </c>
      <c r="AG119" s="38">
        <v>0</v>
      </c>
      <c r="AH119" s="39" t="s">
        <v>66</v>
      </c>
      <c r="AI119" s="39" t="s">
        <v>66</v>
      </c>
      <c r="AJ119" s="40" t="s">
        <v>66</v>
      </c>
      <c r="AK119" s="30" t="s">
        <v>527</v>
      </c>
    </row>
    <row r="120" spans="1:37" ht="57.6" x14ac:dyDescent="0.3">
      <c r="A120" s="30" t="s">
        <v>418</v>
      </c>
      <c r="B120" s="30" t="s">
        <v>437</v>
      </c>
      <c r="C120" s="154" t="s">
        <v>543</v>
      </c>
      <c r="D120" s="30" t="s">
        <v>209</v>
      </c>
      <c r="E120" s="31" t="s">
        <v>521</v>
      </c>
      <c r="F120" s="32" t="s">
        <v>99</v>
      </c>
      <c r="G120" s="155" t="s">
        <v>544</v>
      </c>
      <c r="H120" s="43" t="s">
        <v>545</v>
      </c>
      <c r="I120" s="43" t="s">
        <v>546</v>
      </c>
      <c r="J120" s="155" t="s">
        <v>547</v>
      </c>
      <c r="K120" s="30" t="s">
        <v>65</v>
      </c>
      <c r="L120" s="30" t="s">
        <v>66</v>
      </c>
      <c r="M120" s="30" t="s">
        <v>66</v>
      </c>
      <c r="N120" s="33" t="s">
        <v>526</v>
      </c>
      <c r="O120" s="96" t="s">
        <v>66</v>
      </c>
      <c r="P120" s="96" t="s">
        <v>66</v>
      </c>
      <c r="Q120" s="30" t="s">
        <v>69</v>
      </c>
      <c r="R120" s="33" t="s">
        <v>70</v>
      </c>
      <c r="S120" s="35">
        <v>45658</v>
      </c>
      <c r="T120" s="35">
        <v>46021</v>
      </c>
      <c r="U120" s="156">
        <v>58</v>
      </c>
      <c r="V120" s="156">
        <v>58</v>
      </c>
      <c r="W120" s="156">
        <v>58</v>
      </c>
      <c r="X120" s="156">
        <v>56</v>
      </c>
      <c r="Y120" s="36">
        <v>230</v>
      </c>
      <c r="Z120" s="37">
        <v>0</v>
      </c>
      <c r="AA120" s="37">
        <v>0</v>
      </c>
      <c r="AB120" s="37">
        <v>0</v>
      </c>
      <c r="AC120" s="37">
        <v>0</v>
      </c>
      <c r="AD120" s="37">
        <v>0</v>
      </c>
      <c r="AE120" s="38">
        <v>0</v>
      </c>
      <c r="AF120" s="38">
        <v>0</v>
      </c>
      <c r="AG120" s="38">
        <v>0</v>
      </c>
      <c r="AH120" s="39" t="s">
        <v>66</v>
      </c>
      <c r="AI120" s="39" t="s">
        <v>66</v>
      </c>
      <c r="AJ120" s="40" t="s">
        <v>66</v>
      </c>
      <c r="AK120" s="43" t="s">
        <v>548</v>
      </c>
    </row>
    <row r="121" spans="1:37" ht="100.8" x14ac:dyDescent="0.3">
      <c r="A121" s="30" t="s">
        <v>418</v>
      </c>
      <c r="B121" s="30" t="s">
        <v>437</v>
      </c>
      <c r="C121" s="154" t="s">
        <v>549</v>
      </c>
      <c r="D121" s="30" t="s">
        <v>209</v>
      </c>
      <c r="E121" s="31" t="s">
        <v>521</v>
      </c>
      <c r="F121" s="32" t="s">
        <v>106</v>
      </c>
      <c r="G121" s="43" t="s">
        <v>550</v>
      </c>
      <c r="H121" s="43" t="s">
        <v>551</v>
      </c>
      <c r="I121" s="43" t="s">
        <v>552</v>
      </c>
      <c r="J121" s="43" t="s">
        <v>553</v>
      </c>
      <c r="K121" s="30" t="s">
        <v>65</v>
      </c>
      <c r="L121" s="30" t="s">
        <v>66</v>
      </c>
      <c r="M121" s="30" t="s">
        <v>66</v>
      </c>
      <c r="N121" s="33" t="s">
        <v>526</v>
      </c>
      <c r="O121" s="96" t="s">
        <v>66</v>
      </c>
      <c r="P121" s="96" t="s">
        <v>66</v>
      </c>
      <c r="Q121" s="30" t="s">
        <v>69</v>
      </c>
      <c r="R121" s="33" t="s">
        <v>70</v>
      </c>
      <c r="S121" s="35">
        <v>45658</v>
      </c>
      <c r="T121" s="35">
        <v>46021</v>
      </c>
      <c r="U121" s="156">
        <v>58</v>
      </c>
      <c r="V121" s="156">
        <v>58</v>
      </c>
      <c r="W121" s="156">
        <v>58</v>
      </c>
      <c r="X121" s="156">
        <v>56</v>
      </c>
      <c r="Y121" s="36">
        <v>230</v>
      </c>
      <c r="Z121" s="37">
        <v>0</v>
      </c>
      <c r="AA121" s="37">
        <v>0</v>
      </c>
      <c r="AB121" s="37">
        <v>0</v>
      </c>
      <c r="AC121" s="37">
        <v>0</v>
      </c>
      <c r="AD121" s="37">
        <v>0</v>
      </c>
      <c r="AE121" s="38">
        <v>0</v>
      </c>
      <c r="AF121" s="38">
        <v>0</v>
      </c>
      <c r="AG121" s="38">
        <v>0</v>
      </c>
      <c r="AH121" s="39" t="s">
        <v>66</v>
      </c>
      <c r="AI121" s="39" t="s">
        <v>66</v>
      </c>
      <c r="AJ121" s="40" t="s">
        <v>66</v>
      </c>
      <c r="AK121" s="43" t="s">
        <v>548</v>
      </c>
    </row>
    <row r="122" spans="1:37" ht="43.2" x14ac:dyDescent="0.3">
      <c r="A122" s="30" t="s">
        <v>418</v>
      </c>
      <c r="B122" s="30" t="s">
        <v>437</v>
      </c>
      <c r="C122" s="95" t="s">
        <v>554</v>
      </c>
      <c r="D122" s="30" t="s">
        <v>209</v>
      </c>
      <c r="E122" s="31" t="s">
        <v>521</v>
      </c>
      <c r="F122" s="32" t="s">
        <v>161</v>
      </c>
      <c r="G122" s="155" t="s">
        <v>555</v>
      </c>
      <c r="H122" s="30" t="s">
        <v>556</v>
      </c>
      <c r="I122" s="43" t="s">
        <v>557</v>
      </c>
      <c r="J122" s="43" t="s">
        <v>558</v>
      </c>
      <c r="K122" s="30" t="s">
        <v>65</v>
      </c>
      <c r="L122" s="30" t="s">
        <v>66</v>
      </c>
      <c r="M122" s="30" t="s">
        <v>66</v>
      </c>
      <c r="N122" s="33" t="s">
        <v>526</v>
      </c>
      <c r="O122" s="96" t="s">
        <v>66</v>
      </c>
      <c r="P122" s="96" t="s">
        <v>66</v>
      </c>
      <c r="Q122" s="30" t="s">
        <v>69</v>
      </c>
      <c r="R122" s="33" t="s">
        <v>70</v>
      </c>
      <c r="S122" s="35">
        <v>45658</v>
      </c>
      <c r="T122" s="35">
        <v>46021</v>
      </c>
      <c r="U122" s="157">
        <v>960</v>
      </c>
      <c r="V122" s="157">
        <v>960</v>
      </c>
      <c r="W122" s="157">
        <v>0</v>
      </c>
      <c r="X122" s="157">
        <v>0</v>
      </c>
      <c r="Y122" s="157">
        <v>1920</v>
      </c>
      <c r="Z122" s="37">
        <v>0</v>
      </c>
      <c r="AA122" s="37">
        <v>0</v>
      </c>
      <c r="AB122" s="37">
        <v>0</v>
      </c>
      <c r="AC122" s="37">
        <v>0</v>
      </c>
      <c r="AD122" s="37">
        <v>0</v>
      </c>
      <c r="AE122" s="38">
        <v>0</v>
      </c>
      <c r="AF122" s="38">
        <v>0</v>
      </c>
      <c r="AG122" s="38">
        <v>0</v>
      </c>
      <c r="AH122" s="39" t="s">
        <v>66</v>
      </c>
      <c r="AI122" s="39" t="s">
        <v>66</v>
      </c>
      <c r="AJ122" s="40" t="s">
        <v>66</v>
      </c>
      <c r="AK122" s="43" t="s">
        <v>548</v>
      </c>
    </row>
    <row r="123" spans="1:37" ht="86.4" x14ac:dyDescent="0.3">
      <c r="A123" s="30" t="s">
        <v>418</v>
      </c>
      <c r="B123" s="30" t="s">
        <v>437</v>
      </c>
      <c r="C123" s="154" t="s">
        <v>559</v>
      </c>
      <c r="D123" s="30" t="s">
        <v>209</v>
      </c>
      <c r="E123" s="31" t="s">
        <v>521</v>
      </c>
      <c r="F123" s="32" t="s">
        <v>168</v>
      </c>
      <c r="G123" s="43" t="s">
        <v>560</v>
      </c>
      <c r="H123" s="43" t="s">
        <v>561</v>
      </c>
      <c r="I123" s="30" t="s">
        <v>562</v>
      </c>
      <c r="J123" s="43" t="s">
        <v>563</v>
      </c>
      <c r="K123" s="30" t="s">
        <v>65</v>
      </c>
      <c r="L123" s="30" t="s">
        <v>66</v>
      </c>
      <c r="M123" s="30" t="s">
        <v>66</v>
      </c>
      <c r="N123" s="33" t="s">
        <v>526</v>
      </c>
      <c r="O123" s="96" t="s">
        <v>66</v>
      </c>
      <c r="P123" s="96" t="s">
        <v>66</v>
      </c>
      <c r="Q123" s="30" t="s">
        <v>69</v>
      </c>
      <c r="R123" s="33" t="s">
        <v>70</v>
      </c>
      <c r="S123" s="35">
        <v>45658</v>
      </c>
      <c r="T123" s="35">
        <v>46021</v>
      </c>
      <c r="U123" s="157">
        <v>20</v>
      </c>
      <c r="V123" s="157">
        <v>20</v>
      </c>
      <c r="W123" s="157">
        <v>20</v>
      </c>
      <c r="X123" s="157">
        <v>20</v>
      </c>
      <c r="Y123" s="157">
        <v>80</v>
      </c>
      <c r="Z123" s="37">
        <v>0</v>
      </c>
      <c r="AA123" s="37">
        <v>0</v>
      </c>
      <c r="AB123" s="37">
        <v>0</v>
      </c>
      <c r="AC123" s="37">
        <v>0</v>
      </c>
      <c r="AD123" s="37">
        <v>0</v>
      </c>
      <c r="AE123" s="38">
        <v>0</v>
      </c>
      <c r="AF123" s="38">
        <v>0</v>
      </c>
      <c r="AG123" s="38">
        <v>0</v>
      </c>
      <c r="AH123" s="39" t="s">
        <v>66</v>
      </c>
      <c r="AI123" s="39" t="s">
        <v>66</v>
      </c>
      <c r="AJ123" s="40" t="s">
        <v>66</v>
      </c>
      <c r="AK123" s="43" t="s">
        <v>548</v>
      </c>
    </row>
    <row r="124" spans="1:37" ht="57.6" x14ac:dyDescent="0.3">
      <c r="A124" s="30" t="s">
        <v>418</v>
      </c>
      <c r="B124" s="30" t="s">
        <v>437</v>
      </c>
      <c r="C124" s="154" t="s">
        <v>564</v>
      </c>
      <c r="D124" s="30" t="s">
        <v>209</v>
      </c>
      <c r="E124" s="31" t="s">
        <v>521</v>
      </c>
      <c r="F124" s="32" t="s">
        <v>173</v>
      </c>
      <c r="G124" s="43" t="s">
        <v>565</v>
      </c>
      <c r="H124" s="43" t="s">
        <v>566</v>
      </c>
      <c r="I124" s="43" t="s">
        <v>567</v>
      </c>
      <c r="J124" s="43" t="s">
        <v>568</v>
      </c>
      <c r="K124" s="30" t="s">
        <v>65</v>
      </c>
      <c r="L124" s="30" t="s">
        <v>66</v>
      </c>
      <c r="M124" s="30" t="s">
        <v>66</v>
      </c>
      <c r="N124" s="33" t="s">
        <v>526</v>
      </c>
      <c r="O124" s="96" t="s">
        <v>66</v>
      </c>
      <c r="P124" s="96" t="s">
        <v>66</v>
      </c>
      <c r="Q124" s="30" t="s">
        <v>69</v>
      </c>
      <c r="R124" s="33" t="s">
        <v>70</v>
      </c>
      <c r="S124" s="35">
        <v>45658</v>
      </c>
      <c r="T124" s="35">
        <v>46021</v>
      </c>
      <c r="U124" s="157">
        <v>6</v>
      </c>
      <c r="V124" s="157">
        <v>6</v>
      </c>
      <c r="W124" s="157">
        <v>6</v>
      </c>
      <c r="X124" s="157">
        <v>6</v>
      </c>
      <c r="Y124" s="157">
        <v>24</v>
      </c>
      <c r="Z124" s="37">
        <v>0</v>
      </c>
      <c r="AA124" s="37">
        <v>0</v>
      </c>
      <c r="AB124" s="37">
        <v>0</v>
      </c>
      <c r="AC124" s="37">
        <v>0</v>
      </c>
      <c r="AD124" s="37">
        <v>0</v>
      </c>
      <c r="AE124" s="38">
        <v>0</v>
      </c>
      <c r="AF124" s="38">
        <v>0</v>
      </c>
      <c r="AG124" s="38">
        <v>0</v>
      </c>
      <c r="AH124" s="39" t="s">
        <v>66</v>
      </c>
      <c r="AI124" s="39" t="s">
        <v>66</v>
      </c>
      <c r="AJ124" s="40" t="s">
        <v>66</v>
      </c>
      <c r="AK124" s="43" t="s">
        <v>548</v>
      </c>
    </row>
    <row r="125" spans="1:37" ht="57.6" x14ac:dyDescent="0.3">
      <c r="A125" s="30" t="s">
        <v>418</v>
      </c>
      <c r="B125" s="30" t="s">
        <v>437</v>
      </c>
      <c r="C125" s="154" t="s">
        <v>569</v>
      </c>
      <c r="D125" s="30" t="s">
        <v>209</v>
      </c>
      <c r="E125" s="31" t="s">
        <v>521</v>
      </c>
      <c r="F125" s="32" t="s">
        <v>180</v>
      </c>
      <c r="G125" s="43" t="s">
        <v>570</v>
      </c>
      <c r="H125" s="43" t="s">
        <v>571</v>
      </c>
      <c r="I125" s="43" t="s">
        <v>572</v>
      </c>
      <c r="J125" s="43" t="s">
        <v>573</v>
      </c>
      <c r="K125" s="30" t="s">
        <v>65</v>
      </c>
      <c r="L125" s="30" t="s">
        <v>66</v>
      </c>
      <c r="M125" s="30" t="s">
        <v>66</v>
      </c>
      <c r="N125" s="33" t="s">
        <v>526</v>
      </c>
      <c r="O125" s="96" t="s">
        <v>66</v>
      </c>
      <c r="P125" s="96" t="s">
        <v>66</v>
      </c>
      <c r="Q125" s="30" t="s">
        <v>69</v>
      </c>
      <c r="R125" s="33" t="s">
        <v>70</v>
      </c>
      <c r="S125" s="35">
        <v>45658</v>
      </c>
      <c r="T125" s="35">
        <v>46021</v>
      </c>
      <c r="U125" s="157">
        <v>3</v>
      </c>
      <c r="V125" s="157">
        <v>3</v>
      </c>
      <c r="W125" s="157">
        <v>3</v>
      </c>
      <c r="X125" s="157">
        <v>3</v>
      </c>
      <c r="Y125" s="157">
        <v>12</v>
      </c>
      <c r="Z125" s="37">
        <v>0</v>
      </c>
      <c r="AA125" s="37">
        <v>0</v>
      </c>
      <c r="AB125" s="37">
        <v>0</v>
      </c>
      <c r="AC125" s="37">
        <v>0</v>
      </c>
      <c r="AD125" s="37">
        <v>0</v>
      </c>
      <c r="AE125" s="38">
        <v>0</v>
      </c>
      <c r="AF125" s="38">
        <v>0</v>
      </c>
      <c r="AG125" s="38">
        <v>0</v>
      </c>
      <c r="AH125" s="39" t="s">
        <v>66</v>
      </c>
      <c r="AI125" s="39" t="s">
        <v>66</v>
      </c>
      <c r="AJ125" s="40" t="s">
        <v>66</v>
      </c>
      <c r="AK125" s="43" t="s">
        <v>574</v>
      </c>
    </row>
    <row r="126" spans="1:37" ht="43.2" x14ac:dyDescent="0.3">
      <c r="A126" s="30" t="s">
        <v>418</v>
      </c>
      <c r="B126" s="30" t="s">
        <v>437</v>
      </c>
      <c r="C126" s="95" t="s">
        <v>575</v>
      </c>
      <c r="D126" s="30" t="s">
        <v>209</v>
      </c>
      <c r="E126" s="31" t="s">
        <v>521</v>
      </c>
      <c r="F126" s="32" t="s">
        <v>187</v>
      </c>
      <c r="G126" s="155" t="s">
        <v>576</v>
      </c>
      <c r="H126" s="43" t="s">
        <v>577</v>
      </c>
      <c r="I126" s="43" t="s">
        <v>578</v>
      </c>
      <c r="J126" s="43" t="s">
        <v>579</v>
      </c>
      <c r="K126" s="30" t="s">
        <v>65</v>
      </c>
      <c r="L126" s="30" t="s">
        <v>66</v>
      </c>
      <c r="M126" s="30" t="s">
        <v>66</v>
      </c>
      <c r="N126" s="33" t="s">
        <v>526</v>
      </c>
      <c r="O126" s="96" t="s">
        <v>66</v>
      </c>
      <c r="P126" s="96" t="s">
        <v>66</v>
      </c>
      <c r="Q126" s="30" t="s">
        <v>69</v>
      </c>
      <c r="R126" s="33" t="s">
        <v>70</v>
      </c>
      <c r="S126" s="35">
        <v>45658</v>
      </c>
      <c r="T126" s="35">
        <v>46021</v>
      </c>
      <c r="U126" s="157">
        <v>3</v>
      </c>
      <c r="V126" s="157">
        <v>3</v>
      </c>
      <c r="W126" s="157">
        <v>3</v>
      </c>
      <c r="X126" s="157">
        <v>3</v>
      </c>
      <c r="Y126" s="157">
        <v>12</v>
      </c>
      <c r="Z126" s="37">
        <v>0</v>
      </c>
      <c r="AA126" s="37">
        <v>0</v>
      </c>
      <c r="AB126" s="37">
        <v>0</v>
      </c>
      <c r="AC126" s="37">
        <v>0</v>
      </c>
      <c r="AD126" s="37">
        <v>0</v>
      </c>
      <c r="AE126" s="38">
        <v>0</v>
      </c>
      <c r="AF126" s="38">
        <v>0</v>
      </c>
      <c r="AG126" s="38">
        <v>0</v>
      </c>
      <c r="AH126" s="39" t="s">
        <v>66</v>
      </c>
      <c r="AI126" s="39" t="s">
        <v>66</v>
      </c>
      <c r="AJ126" s="40" t="s">
        <v>66</v>
      </c>
      <c r="AK126" s="43" t="s">
        <v>574</v>
      </c>
    </row>
    <row r="127" spans="1:37" ht="57.6" x14ac:dyDescent="0.3">
      <c r="A127" s="30" t="s">
        <v>418</v>
      </c>
      <c r="B127" s="30" t="s">
        <v>437</v>
      </c>
      <c r="C127" s="154" t="s">
        <v>580</v>
      </c>
      <c r="D127" s="30" t="s">
        <v>209</v>
      </c>
      <c r="E127" s="31" t="s">
        <v>521</v>
      </c>
      <c r="F127" s="32" t="s">
        <v>194</v>
      </c>
      <c r="G127" s="43" t="s">
        <v>581</v>
      </c>
      <c r="H127" s="43" t="s">
        <v>582</v>
      </c>
      <c r="I127" s="43" t="s">
        <v>583</v>
      </c>
      <c r="J127" s="43" t="s">
        <v>579</v>
      </c>
      <c r="K127" s="30" t="s">
        <v>65</v>
      </c>
      <c r="L127" s="30" t="s">
        <v>66</v>
      </c>
      <c r="M127" s="30" t="s">
        <v>66</v>
      </c>
      <c r="N127" s="33" t="s">
        <v>526</v>
      </c>
      <c r="O127" s="96" t="s">
        <v>66</v>
      </c>
      <c r="P127" s="96" t="s">
        <v>66</v>
      </c>
      <c r="Q127" s="30" t="s">
        <v>69</v>
      </c>
      <c r="R127" s="33" t="s">
        <v>70</v>
      </c>
      <c r="S127" s="35">
        <v>45658</v>
      </c>
      <c r="T127" s="35">
        <v>46021</v>
      </c>
      <c r="U127" s="157">
        <v>3</v>
      </c>
      <c r="V127" s="157">
        <v>3</v>
      </c>
      <c r="W127" s="157">
        <v>3</v>
      </c>
      <c r="X127" s="157">
        <v>3</v>
      </c>
      <c r="Y127" s="157">
        <v>12</v>
      </c>
      <c r="Z127" s="37">
        <v>0</v>
      </c>
      <c r="AA127" s="37">
        <v>0</v>
      </c>
      <c r="AB127" s="37">
        <v>0</v>
      </c>
      <c r="AC127" s="37">
        <v>0</v>
      </c>
      <c r="AD127" s="37">
        <v>0</v>
      </c>
      <c r="AE127" s="38">
        <v>0</v>
      </c>
      <c r="AF127" s="38">
        <v>0</v>
      </c>
      <c r="AG127" s="38">
        <v>0</v>
      </c>
      <c r="AH127" s="39" t="s">
        <v>66</v>
      </c>
      <c r="AI127" s="39" t="s">
        <v>66</v>
      </c>
      <c r="AJ127" s="40" t="s">
        <v>66</v>
      </c>
      <c r="AK127" s="43" t="s">
        <v>574</v>
      </c>
    </row>
    <row r="128" spans="1:37" ht="43.2" x14ac:dyDescent="0.3">
      <c r="A128" s="30" t="s">
        <v>418</v>
      </c>
      <c r="B128" s="30" t="s">
        <v>437</v>
      </c>
      <c r="C128" s="154" t="s">
        <v>584</v>
      </c>
      <c r="D128" s="30" t="s">
        <v>209</v>
      </c>
      <c r="E128" s="31" t="s">
        <v>521</v>
      </c>
      <c r="F128" s="32" t="s">
        <v>200</v>
      </c>
      <c r="G128" s="155" t="s">
        <v>585</v>
      </c>
      <c r="H128" s="43" t="s">
        <v>586</v>
      </c>
      <c r="I128" s="43" t="s">
        <v>587</v>
      </c>
      <c r="J128" s="43" t="s">
        <v>588</v>
      </c>
      <c r="K128" s="30" t="s">
        <v>65</v>
      </c>
      <c r="L128" s="30" t="s">
        <v>66</v>
      </c>
      <c r="M128" s="30" t="s">
        <v>66</v>
      </c>
      <c r="N128" s="33" t="s">
        <v>526</v>
      </c>
      <c r="O128" s="96" t="s">
        <v>66</v>
      </c>
      <c r="P128" s="96" t="s">
        <v>66</v>
      </c>
      <c r="Q128" s="30" t="s">
        <v>69</v>
      </c>
      <c r="R128" s="33" t="s">
        <v>70</v>
      </c>
      <c r="S128" s="35">
        <v>45658</v>
      </c>
      <c r="T128" s="35">
        <v>46021</v>
      </c>
      <c r="U128" s="157">
        <v>15</v>
      </c>
      <c r="V128" s="157">
        <v>15</v>
      </c>
      <c r="W128" s="157">
        <v>15</v>
      </c>
      <c r="X128" s="157">
        <v>15</v>
      </c>
      <c r="Y128" s="157">
        <v>60</v>
      </c>
      <c r="Z128" s="37">
        <v>0</v>
      </c>
      <c r="AA128" s="37">
        <v>0</v>
      </c>
      <c r="AB128" s="37">
        <v>0</v>
      </c>
      <c r="AC128" s="37">
        <v>0</v>
      </c>
      <c r="AD128" s="37">
        <v>0</v>
      </c>
      <c r="AE128" s="38">
        <v>0</v>
      </c>
      <c r="AF128" s="38">
        <v>0</v>
      </c>
      <c r="AG128" s="38">
        <v>0</v>
      </c>
      <c r="AH128" s="39" t="s">
        <v>66</v>
      </c>
      <c r="AI128" s="39" t="s">
        <v>66</v>
      </c>
      <c r="AJ128" s="40" t="s">
        <v>66</v>
      </c>
      <c r="AK128" s="43" t="s">
        <v>574</v>
      </c>
    </row>
    <row r="129" spans="1:37" ht="86.4" x14ac:dyDescent="0.3">
      <c r="A129" s="30" t="s">
        <v>418</v>
      </c>
      <c r="B129" s="30" t="s">
        <v>437</v>
      </c>
      <c r="C129" s="154" t="s">
        <v>589</v>
      </c>
      <c r="D129" s="30" t="s">
        <v>209</v>
      </c>
      <c r="E129" s="31" t="s">
        <v>521</v>
      </c>
      <c r="F129" s="32" t="s">
        <v>590</v>
      </c>
      <c r="G129" s="43" t="s">
        <v>591</v>
      </c>
      <c r="H129" s="43" t="s">
        <v>592</v>
      </c>
      <c r="I129" s="43" t="s">
        <v>593</v>
      </c>
      <c r="J129" s="43" t="s">
        <v>594</v>
      </c>
      <c r="K129" s="30" t="s">
        <v>65</v>
      </c>
      <c r="L129" s="30" t="s">
        <v>66</v>
      </c>
      <c r="M129" s="30" t="s">
        <v>66</v>
      </c>
      <c r="N129" s="33" t="s">
        <v>526</v>
      </c>
      <c r="O129" s="96" t="s">
        <v>66</v>
      </c>
      <c r="P129" s="96" t="s">
        <v>66</v>
      </c>
      <c r="Q129" s="30" t="s">
        <v>69</v>
      </c>
      <c r="R129" s="33" t="s">
        <v>70</v>
      </c>
      <c r="S129" s="35">
        <v>45658</v>
      </c>
      <c r="T129" s="35">
        <v>46021</v>
      </c>
      <c r="U129" s="157">
        <v>3</v>
      </c>
      <c r="V129" s="157">
        <v>3</v>
      </c>
      <c r="W129" s="157">
        <v>3</v>
      </c>
      <c r="X129" s="157">
        <v>3</v>
      </c>
      <c r="Y129" s="157">
        <v>12</v>
      </c>
      <c r="Z129" s="37">
        <v>0</v>
      </c>
      <c r="AA129" s="37">
        <v>0</v>
      </c>
      <c r="AB129" s="37">
        <v>0</v>
      </c>
      <c r="AC129" s="37">
        <v>0</v>
      </c>
      <c r="AD129" s="37">
        <v>0</v>
      </c>
      <c r="AE129" s="38">
        <v>0</v>
      </c>
      <c r="AF129" s="38">
        <v>0</v>
      </c>
      <c r="AG129" s="38">
        <v>0</v>
      </c>
      <c r="AH129" s="39" t="s">
        <v>66</v>
      </c>
      <c r="AI129" s="39" t="s">
        <v>66</v>
      </c>
      <c r="AJ129" s="40" t="s">
        <v>66</v>
      </c>
      <c r="AK129" s="43" t="s">
        <v>574</v>
      </c>
    </row>
    <row r="130" spans="1:37" ht="57.6" x14ac:dyDescent="0.3">
      <c r="A130" s="30" t="s">
        <v>418</v>
      </c>
      <c r="B130" s="30" t="s">
        <v>437</v>
      </c>
      <c r="C130" s="154" t="s">
        <v>595</v>
      </c>
      <c r="D130" s="30" t="s">
        <v>209</v>
      </c>
      <c r="E130" s="31" t="s">
        <v>521</v>
      </c>
      <c r="F130" s="32" t="s">
        <v>596</v>
      </c>
      <c r="G130" s="43" t="s">
        <v>597</v>
      </c>
      <c r="H130" s="43" t="s">
        <v>598</v>
      </c>
      <c r="I130" s="43" t="s">
        <v>599</v>
      </c>
      <c r="J130" s="43" t="s">
        <v>600</v>
      </c>
      <c r="K130" s="30" t="s">
        <v>65</v>
      </c>
      <c r="L130" s="30" t="s">
        <v>66</v>
      </c>
      <c r="M130" s="30" t="s">
        <v>66</v>
      </c>
      <c r="N130" s="33" t="s">
        <v>526</v>
      </c>
      <c r="O130" s="96" t="s">
        <v>66</v>
      </c>
      <c r="P130" s="96" t="s">
        <v>66</v>
      </c>
      <c r="Q130" s="30" t="s">
        <v>69</v>
      </c>
      <c r="R130" s="33" t="s">
        <v>70</v>
      </c>
      <c r="S130" s="35">
        <v>45658</v>
      </c>
      <c r="T130" s="35">
        <v>46021</v>
      </c>
      <c r="U130" s="157">
        <v>3</v>
      </c>
      <c r="V130" s="157">
        <v>3</v>
      </c>
      <c r="W130" s="157">
        <v>3</v>
      </c>
      <c r="X130" s="157">
        <v>3</v>
      </c>
      <c r="Y130" s="157">
        <v>12</v>
      </c>
      <c r="Z130" s="37">
        <v>0</v>
      </c>
      <c r="AA130" s="37">
        <v>0</v>
      </c>
      <c r="AB130" s="37">
        <v>0</v>
      </c>
      <c r="AC130" s="37">
        <v>0</v>
      </c>
      <c r="AD130" s="37">
        <v>0</v>
      </c>
      <c r="AE130" s="38">
        <v>0</v>
      </c>
      <c r="AF130" s="38">
        <v>0</v>
      </c>
      <c r="AG130" s="38">
        <v>0</v>
      </c>
      <c r="AH130" s="39" t="s">
        <v>66</v>
      </c>
      <c r="AI130" s="39" t="s">
        <v>66</v>
      </c>
      <c r="AJ130" s="40" t="s">
        <v>66</v>
      </c>
      <c r="AK130" s="44" t="s">
        <v>601</v>
      </c>
    </row>
    <row r="131" spans="1:37" ht="43.2" x14ac:dyDescent="0.3">
      <c r="A131" s="30" t="s">
        <v>418</v>
      </c>
      <c r="B131" s="30" t="s">
        <v>437</v>
      </c>
      <c r="C131" s="149" t="s">
        <v>602</v>
      </c>
      <c r="D131" s="30" t="s">
        <v>209</v>
      </c>
      <c r="E131" s="31" t="s">
        <v>521</v>
      </c>
      <c r="F131" s="32" t="s">
        <v>764</v>
      </c>
      <c r="G131" s="155" t="s">
        <v>603</v>
      </c>
      <c r="H131" s="43" t="s">
        <v>604</v>
      </c>
      <c r="I131" s="43" t="s">
        <v>605</v>
      </c>
      <c r="J131" s="43" t="s">
        <v>600</v>
      </c>
      <c r="K131" s="30" t="s">
        <v>65</v>
      </c>
      <c r="L131" s="30" t="s">
        <v>66</v>
      </c>
      <c r="M131" s="30" t="s">
        <v>66</v>
      </c>
      <c r="N131" s="33" t="s">
        <v>526</v>
      </c>
      <c r="O131" s="96" t="s">
        <v>66</v>
      </c>
      <c r="P131" s="96" t="s">
        <v>66</v>
      </c>
      <c r="Q131" s="30" t="s">
        <v>69</v>
      </c>
      <c r="R131" s="33" t="s">
        <v>70</v>
      </c>
      <c r="S131" s="35">
        <v>45658</v>
      </c>
      <c r="T131" s="35">
        <v>46021</v>
      </c>
      <c r="U131" s="158">
        <v>3</v>
      </c>
      <c r="V131" s="158">
        <v>3</v>
      </c>
      <c r="W131" s="158">
        <v>3</v>
      </c>
      <c r="X131" s="158">
        <v>3</v>
      </c>
      <c r="Y131" s="158">
        <v>12</v>
      </c>
      <c r="Z131" s="37">
        <v>0</v>
      </c>
      <c r="AA131" s="37">
        <v>0</v>
      </c>
      <c r="AB131" s="37">
        <v>0</v>
      </c>
      <c r="AC131" s="37">
        <v>0</v>
      </c>
      <c r="AD131" s="37">
        <v>0</v>
      </c>
      <c r="AE131" s="38">
        <v>0</v>
      </c>
      <c r="AF131" s="38">
        <v>0</v>
      </c>
      <c r="AG131" s="38">
        <v>0</v>
      </c>
      <c r="AH131" s="39" t="s">
        <v>66</v>
      </c>
      <c r="AI131" s="39" t="s">
        <v>66</v>
      </c>
      <c r="AJ131" s="40" t="s">
        <v>66</v>
      </c>
      <c r="AK131" s="43" t="s">
        <v>601</v>
      </c>
    </row>
    <row r="132" spans="1:37" ht="43.2" x14ac:dyDescent="0.3">
      <c r="A132" s="30" t="s">
        <v>418</v>
      </c>
      <c r="B132" s="30" t="s">
        <v>437</v>
      </c>
      <c r="C132" s="152"/>
      <c r="D132" s="30" t="s">
        <v>209</v>
      </c>
      <c r="E132" s="31" t="s">
        <v>521</v>
      </c>
      <c r="F132" s="32" t="s">
        <v>606</v>
      </c>
      <c r="G132" s="155" t="s">
        <v>603</v>
      </c>
      <c r="H132" s="43" t="s">
        <v>607</v>
      </c>
      <c r="I132" s="43" t="s">
        <v>608</v>
      </c>
      <c r="J132" s="43" t="s">
        <v>609</v>
      </c>
      <c r="K132" s="30" t="s">
        <v>65</v>
      </c>
      <c r="L132" s="30" t="s">
        <v>66</v>
      </c>
      <c r="M132" s="30" t="s">
        <v>66</v>
      </c>
      <c r="N132" s="33" t="s">
        <v>526</v>
      </c>
      <c r="O132" s="96" t="s">
        <v>66</v>
      </c>
      <c r="P132" s="96" t="s">
        <v>66</v>
      </c>
      <c r="Q132" s="30" t="s">
        <v>69</v>
      </c>
      <c r="R132" s="33" t="s">
        <v>70</v>
      </c>
      <c r="S132" s="35">
        <v>45658</v>
      </c>
      <c r="T132" s="35">
        <v>46021</v>
      </c>
      <c r="U132" s="157">
        <v>3</v>
      </c>
      <c r="V132" s="157">
        <v>3</v>
      </c>
      <c r="W132" s="157">
        <v>3</v>
      </c>
      <c r="X132" s="157">
        <v>3</v>
      </c>
      <c r="Y132" s="157">
        <v>12</v>
      </c>
      <c r="Z132" s="37">
        <v>0</v>
      </c>
      <c r="AA132" s="37">
        <v>0</v>
      </c>
      <c r="AB132" s="37">
        <v>0</v>
      </c>
      <c r="AC132" s="37">
        <v>0</v>
      </c>
      <c r="AD132" s="37">
        <v>0</v>
      </c>
      <c r="AE132" s="38">
        <v>0</v>
      </c>
      <c r="AF132" s="38">
        <v>0</v>
      </c>
      <c r="AG132" s="38">
        <v>0</v>
      </c>
      <c r="AH132" s="39" t="s">
        <v>66</v>
      </c>
      <c r="AI132" s="39" t="s">
        <v>66</v>
      </c>
      <c r="AJ132" s="40" t="s">
        <v>66</v>
      </c>
      <c r="AK132" s="43" t="s">
        <v>601</v>
      </c>
    </row>
    <row r="133" spans="1:37" ht="43.2" x14ac:dyDescent="0.3">
      <c r="A133" s="30" t="s">
        <v>418</v>
      </c>
      <c r="B133" s="30" t="s">
        <v>437</v>
      </c>
      <c r="C133" s="95" t="s">
        <v>610</v>
      </c>
      <c r="D133" s="30" t="s">
        <v>209</v>
      </c>
      <c r="E133" s="31" t="s">
        <v>521</v>
      </c>
      <c r="F133" s="32" t="s">
        <v>611</v>
      </c>
      <c r="G133" s="43" t="s">
        <v>612</v>
      </c>
      <c r="H133" s="43" t="s">
        <v>613</v>
      </c>
      <c r="I133" s="43" t="s">
        <v>614</v>
      </c>
      <c r="J133" s="43" t="s">
        <v>615</v>
      </c>
      <c r="K133" s="30" t="s">
        <v>65</v>
      </c>
      <c r="L133" s="30" t="s">
        <v>66</v>
      </c>
      <c r="M133" s="30" t="s">
        <v>66</v>
      </c>
      <c r="N133" s="33" t="s">
        <v>526</v>
      </c>
      <c r="O133" s="96" t="s">
        <v>66</v>
      </c>
      <c r="P133" s="96" t="s">
        <v>66</v>
      </c>
      <c r="Q133" s="30" t="s">
        <v>69</v>
      </c>
      <c r="R133" s="33" t="s">
        <v>70</v>
      </c>
      <c r="S133" s="35">
        <v>45658</v>
      </c>
      <c r="T133" s="35">
        <v>46021</v>
      </c>
      <c r="U133" s="157">
        <v>1</v>
      </c>
      <c r="V133" s="157"/>
      <c r="W133" s="157"/>
      <c r="X133" s="157">
        <v>1</v>
      </c>
      <c r="Y133" s="157">
        <v>2</v>
      </c>
      <c r="Z133" s="37">
        <v>0</v>
      </c>
      <c r="AA133" s="37">
        <v>0</v>
      </c>
      <c r="AB133" s="37">
        <v>0</v>
      </c>
      <c r="AC133" s="37">
        <v>0</v>
      </c>
      <c r="AD133" s="37">
        <v>0</v>
      </c>
      <c r="AE133" s="38">
        <v>0</v>
      </c>
      <c r="AF133" s="38">
        <v>0</v>
      </c>
      <c r="AG133" s="38">
        <v>0</v>
      </c>
      <c r="AH133" s="39" t="s">
        <v>66</v>
      </c>
      <c r="AI133" s="39" t="s">
        <v>66</v>
      </c>
      <c r="AJ133" s="40" t="s">
        <v>66</v>
      </c>
      <c r="AK133" s="43" t="s">
        <v>601</v>
      </c>
    </row>
    <row r="134" spans="1:37" ht="43.2" x14ac:dyDescent="0.3">
      <c r="A134" s="30" t="s">
        <v>418</v>
      </c>
      <c r="B134" s="30" t="s">
        <v>437</v>
      </c>
      <c r="C134" s="149" t="s">
        <v>616</v>
      </c>
      <c r="D134" s="30" t="s">
        <v>209</v>
      </c>
      <c r="E134" s="31" t="s">
        <v>521</v>
      </c>
      <c r="F134" s="32" t="s">
        <v>617</v>
      </c>
      <c r="G134" s="43" t="s">
        <v>618</v>
      </c>
      <c r="H134" s="43" t="s">
        <v>619</v>
      </c>
      <c r="I134" s="43" t="s">
        <v>620</v>
      </c>
      <c r="J134" s="43" t="s">
        <v>621</v>
      </c>
      <c r="K134" s="30" t="s">
        <v>65</v>
      </c>
      <c r="L134" s="30" t="s">
        <v>66</v>
      </c>
      <c r="M134" s="30" t="s">
        <v>66</v>
      </c>
      <c r="N134" s="33" t="s">
        <v>526</v>
      </c>
      <c r="O134" s="96" t="s">
        <v>66</v>
      </c>
      <c r="P134" s="96" t="s">
        <v>66</v>
      </c>
      <c r="Q134" s="30" t="s">
        <v>69</v>
      </c>
      <c r="R134" s="33" t="s">
        <v>70</v>
      </c>
      <c r="S134" s="35">
        <v>45658</v>
      </c>
      <c r="T134" s="35">
        <v>46021</v>
      </c>
      <c r="U134" s="157">
        <v>1</v>
      </c>
      <c r="V134" s="157">
        <v>1</v>
      </c>
      <c r="W134" s="157">
        <v>1</v>
      </c>
      <c r="X134" s="157">
        <v>1</v>
      </c>
      <c r="Y134" s="157">
        <v>4</v>
      </c>
      <c r="Z134" s="37">
        <v>0</v>
      </c>
      <c r="AA134" s="37">
        <v>0</v>
      </c>
      <c r="AB134" s="37">
        <v>0</v>
      </c>
      <c r="AC134" s="37">
        <v>0</v>
      </c>
      <c r="AD134" s="37">
        <v>0</v>
      </c>
      <c r="AE134" s="38">
        <v>0</v>
      </c>
      <c r="AF134" s="38">
        <v>0</v>
      </c>
      <c r="AG134" s="38">
        <v>0</v>
      </c>
      <c r="AH134" s="39" t="s">
        <v>66</v>
      </c>
      <c r="AI134" s="39" t="s">
        <v>66</v>
      </c>
      <c r="AJ134" s="40" t="s">
        <v>66</v>
      </c>
      <c r="AK134" s="43" t="s">
        <v>601</v>
      </c>
    </row>
    <row r="135" spans="1:37" ht="43.2" x14ac:dyDescent="0.3">
      <c r="A135" s="30" t="s">
        <v>418</v>
      </c>
      <c r="B135" s="30" t="s">
        <v>437</v>
      </c>
      <c r="C135" s="152"/>
      <c r="D135" s="30" t="s">
        <v>209</v>
      </c>
      <c r="E135" s="31" t="s">
        <v>521</v>
      </c>
      <c r="F135" s="32" t="s">
        <v>622</v>
      </c>
      <c r="G135" s="43" t="s">
        <v>618</v>
      </c>
      <c r="H135" s="43" t="s">
        <v>623</v>
      </c>
      <c r="I135" s="43" t="s">
        <v>620</v>
      </c>
      <c r="J135" s="43" t="s">
        <v>621</v>
      </c>
      <c r="K135" s="30" t="s">
        <v>65</v>
      </c>
      <c r="L135" s="30" t="s">
        <v>66</v>
      </c>
      <c r="M135" s="30" t="s">
        <v>66</v>
      </c>
      <c r="N135" s="33" t="s">
        <v>526</v>
      </c>
      <c r="O135" s="96" t="s">
        <v>66</v>
      </c>
      <c r="P135" s="96" t="s">
        <v>66</v>
      </c>
      <c r="Q135" s="30" t="s">
        <v>69</v>
      </c>
      <c r="R135" s="33" t="s">
        <v>70</v>
      </c>
      <c r="S135" s="35">
        <v>45658</v>
      </c>
      <c r="T135" s="35">
        <v>46021</v>
      </c>
      <c r="U135" s="157">
        <v>1</v>
      </c>
      <c r="V135" s="157">
        <v>1</v>
      </c>
      <c r="W135" s="157">
        <v>1</v>
      </c>
      <c r="X135" s="157">
        <v>1</v>
      </c>
      <c r="Y135" s="157">
        <v>4</v>
      </c>
      <c r="Z135" s="37">
        <v>0</v>
      </c>
      <c r="AA135" s="37">
        <v>0</v>
      </c>
      <c r="AB135" s="37">
        <v>0</v>
      </c>
      <c r="AC135" s="37">
        <v>0</v>
      </c>
      <c r="AD135" s="37">
        <v>0</v>
      </c>
      <c r="AE135" s="38">
        <v>0</v>
      </c>
      <c r="AF135" s="38">
        <v>0</v>
      </c>
      <c r="AG135" s="38">
        <v>0</v>
      </c>
      <c r="AH135" s="39" t="s">
        <v>66</v>
      </c>
      <c r="AI135" s="39" t="s">
        <v>66</v>
      </c>
      <c r="AJ135" s="40" t="s">
        <v>66</v>
      </c>
      <c r="AK135" s="43" t="s">
        <v>601</v>
      </c>
    </row>
    <row r="136" spans="1:37" ht="72" x14ac:dyDescent="0.3">
      <c r="A136" s="30" t="s">
        <v>418</v>
      </c>
      <c r="B136" s="30" t="s">
        <v>437</v>
      </c>
      <c r="C136" s="149" t="s">
        <v>624</v>
      </c>
      <c r="D136" s="30" t="s">
        <v>209</v>
      </c>
      <c r="E136" s="31" t="s">
        <v>521</v>
      </c>
      <c r="F136" s="32" t="s">
        <v>625</v>
      </c>
      <c r="G136" s="43" t="s">
        <v>626</v>
      </c>
      <c r="H136" s="43" t="s">
        <v>627</v>
      </c>
      <c r="I136" s="43" t="s">
        <v>628</v>
      </c>
      <c r="J136" s="43" t="s">
        <v>629</v>
      </c>
      <c r="K136" s="30" t="s">
        <v>65</v>
      </c>
      <c r="L136" s="30" t="s">
        <v>66</v>
      </c>
      <c r="M136" s="30" t="s">
        <v>66</v>
      </c>
      <c r="N136" s="33" t="s">
        <v>526</v>
      </c>
      <c r="O136" s="96" t="s">
        <v>66</v>
      </c>
      <c r="P136" s="96" t="s">
        <v>66</v>
      </c>
      <c r="Q136" s="30" t="s">
        <v>69</v>
      </c>
      <c r="R136" s="33" t="s">
        <v>70</v>
      </c>
      <c r="S136" s="35">
        <v>45658</v>
      </c>
      <c r="T136" s="35">
        <v>46021</v>
      </c>
      <c r="U136" s="157">
        <v>90</v>
      </c>
      <c r="V136" s="157">
        <v>90</v>
      </c>
      <c r="W136" s="157">
        <v>90</v>
      </c>
      <c r="X136" s="157">
        <v>90</v>
      </c>
      <c r="Y136" s="157">
        <v>360</v>
      </c>
      <c r="Z136" s="37">
        <v>0</v>
      </c>
      <c r="AA136" s="37">
        <v>0</v>
      </c>
      <c r="AB136" s="37">
        <v>0</v>
      </c>
      <c r="AC136" s="37">
        <v>0</v>
      </c>
      <c r="AD136" s="37">
        <v>0</v>
      </c>
      <c r="AE136" s="38">
        <v>0</v>
      </c>
      <c r="AF136" s="38">
        <v>0</v>
      </c>
      <c r="AG136" s="38">
        <v>0</v>
      </c>
      <c r="AH136" s="39" t="s">
        <v>66</v>
      </c>
      <c r="AI136" s="39" t="s">
        <v>66</v>
      </c>
      <c r="AJ136" s="40" t="s">
        <v>66</v>
      </c>
      <c r="AK136" s="43" t="s">
        <v>601</v>
      </c>
    </row>
    <row r="137" spans="1:37" ht="43.2" x14ac:dyDescent="0.3">
      <c r="A137" s="30" t="s">
        <v>418</v>
      </c>
      <c r="B137" s="30" t="s">
        <v>437</v>
      </c>
      <c r="C137" s="152"/>
      <c r="D137" s="30" t="s">
        <v>209</v>
      </c>
      <c r="E137" s="31" t="s">
        <v>521</v>
      </c>
      <c r="F137" s="32" t="s">
        <v>630</v>
      </c>
      <c r="G137" s="43" t="s">
        <v>631</v>
      </c>
      <c r="H137" s="43" t="s">
        <v>632</v>
      </c>
      <c r="I137" s="43" t="s">
        <v>628</v>
      </c>
      <c r="J137" s="43" t="s">
        <v>629</v>
      </c>
      <c r="K137" s="30" t="s">
        <v>65</v>
      </c>
      <c r="L137" s="30" t="s">
        <v>66</v>
      </c>
      <c r="M137" s="30" t="s">
        <v>66</v>
      </c>
      <c r="N137" s="33" t="s">
        <v>526</v>
      </c>
      <c r="O137" s="96" t="s">
        <v>66</v>
      </c>
      <c r="P137" s="96" t="s">
        <v>66</v>
      </c>
      <c r="Q137" s="30" t="s">
        <v>69</v>
      </c>
      <c r="R137" s="33" t="s">
        <v>70</v>
      </c>
      <c r="S137" s="35">
        <v>45658</v>
      </c>
      <c r="T137" s="35">
        <v>46021</v>
      </c>
      <c r="U137" s="157">
        <v>90</v>
      </c>
      <c r="V137" s="157">
        <v>90</v>
      </c>
      <c r="W137" s="157">
        <v>90</v>
      </c>
      <c r="X137" s="157">
        <v>90</v>
      </c>
      <c r="Y137" s="157">
        <v>360</v>
      </c>
      <c r="Z137" s="37">
        <v>0</v>
      </c>
      <c r="AA137" s="37">
        <v>0</v>
      </c>
      <c r="AB137" s="37">
        <v>0</v>
      </c>
      <c r="AC137" s="37">
        <v>0</v>
      </c>
      <c r="AD137" s="37">
        <v>0</v>
      </c>
      <c r="AE137" s="38">
        <v>0</v>
      </c>
      <c r="AF137" s="38">
        <v>0</v>
      </c>
      <c r="AG137" s="38">
        <v>0</v>
      </c>
      <c r="AH137" s="39" t="s">
        <v>66</v>
      </c>
      <c r="AI137" s="39" t="s">
        <v>66</v>
      </c>
      <c r="AJ137" s="40" t="s">
        <v>66</v>
      </c>
      <c r="AK137" s="43" t="s">
        <v>601</v>
      </c>
    </row>
    <row r="138" spans="1:37" ht="57.6" x14ac:dyDescent="0.3">
      <c r="A138" s="30" t="s">
        <v>418</v>
      </c>
      <c r="B138" s="30" t="s">
        <v>437</v>
      </c>
      <c r="C138" s="154" t="s">
        <v>633</v>
      </c>
      <c r="D138" s="30" t="s">
        <v>209</v>
      </c>
      <c r="E138" s="31" t="s">
        <v>521</v>
      </c>
      <c r="F138" s="32" t="s">
        <v>2166</v>
      </c>
      <c r="G138" s="43" t="s">
        <v>634</v>
      </c>
      <c r="H138" s="43" t="s">
        <v>635</v>
      </c>
      <c r="I138" s="43" t="s">
        <v>636</v>
      </c>
      <c r="J138" s="43" t="s">
        <v>629</v>
      </c>
      <c r="K138" s="30" t="s">
        <v>65</v>
      </c>
      <c r="L138" s="30" t="s">
        <v>66</v>
      </c>
      <c r="M138" s="30" t="s">
        <v>66</v>
      </c>
      <c r="N138" s="33" t="s">
        <v>526</v>
      </c>
      <c r="O138" s="96" t="s">
        <v>66</v>
      </c>
      <c r="P138" s="96" t="s">
        <v>66</v>
      </c>
      <c r="Q138" s="30" t="s">
        <v>69</v>
      </c>
      <c r="R138" s="33" t="s">
        <v>70</v>
      </c>
      <c r="S138" s="35">
        <v>45658</v>
      </c>
      <c r="T138" s="35">
        <v>46021</v>
      </c>
      <c r="U138" s="157">
        <v>6</v>
      </c>
      <c r="V138" s="157">
        <v>6</v>
      </c>
      <c r="W138" s="157">
        <v>6</v>
      </c>
      <c r="X138" s="157">
        <v>6</v>
      </c>
      <c r="Y138" s="157">
        <v>24</v>
      </c>
      <c r="Z138" s="37">
        <v>0</v>
      </c>
      <c r="AA138" s="37">
        <v>0</v>
      </c>
      <c r="AB138" s="37">
        <v>0</v>
      </c>
      <c r="AC138" s="37">
        <v>0</v>
      </c>
      <c r="AD138" s="37">
        <v>0</v>
      </c>
      <c r="AE138" s="38">
        <v>0</v>
      </c>
      <c r="AF138" s="38">
        <v>0</v>
      </c>
      <c r="AG138" s="38">
        <v>0</v>
      </c>
      <c r="AH138" s="39" t="s">
        <v>66</v>
      </c>
      <c r="AI138" s="39" t="s">
        <v>66</v>
      </c>
      <c r="AJ138" s="40" t="s">
        <v>66</v>
      </c>
      <c r="AK138" s="43" t="s">
        <v>601</v>
      </c>
    </row>
    <row r="139" spans="1:37" ht="43.2" x14ac:dyDescent="0.3">
      <c r="A139" s="30" t="s">
        <v>418</v>
      </c>
      <c r="B139" s="30" t="s">
        <v>437</v>
      </c>
      <c r="C139" s="95" t="s">
        <v>637</v>
      </c>
      <c r="D139" s="30" t="s">
        <v>209</v>
      </c>
      <c r="E139" s="31" t="s">
        <v>521</v>
      </c>
      <c r="F139" s="32" t="s">
        <v>2167</v>
      </c>
      <c r="G139" s="43" t="s">
        <v>638</v>
      </c>
      <c r="H139" s="43" t="s">
        <v>639</v>
      </c>
      <c r="I139" s="43" t="s">
        <v>640</v>
      </c>
      <c r="J139" s="43" t="s">
        <v>641</v>
      </c>
      <c r="K139" s="30" t="s">
        <v>65</v>
      </c>
      <c r="L139" s="30" t="s">
        <v>66</v>
      </c>
      <c r="M139" s="30" t="s">
        <v>66</v>
      </c>
      <c r="N139" s="33" t="s">
        <v>526</v>
      </c>
      <c r="O139" s="96" t="s">
        <v>66</v>
      </c>
      <c r="P139" s="96" t="s">
        <v>66</v>
      </c>
      <c r="Q139" s="30" t="s">
        <v>69</v>
      </c>
      <c r="R139" s="33" t="s">
        <v>70</v>
      </c>
      <c r="S139" s="35">
        <v>45658</v>
      </c>
      <c r="T139" s="35">
        <v>46021</v>
      </c>
      <c r="U139" s="157">
        <v>90</v>
      </c>
      <c r="V139" s="157">
        <v>90</v>
      </c>
      <c r="W139" s="157">
        <v>90</v>
      </c>
      <c r="X139" s="157">
        <v>90</v>
      </c>
      <c r="Y139" s="157">
        <v>360</v>
      </c>
      <c r="Z139" s="37">
        <v>0</v>
      </c>
      <c r="AA139" s="37">
        <v>0</v>
      </c>
      <c r="AB139" s="37">
        <v>0</v>
      </c>
      <c r="AC139" s="37">
        <v>0</v>
      </c>
      <c r="AD139" s="37">
        <v>0</v>
      </c>
      <c r="AE139" s="38">
        <v>0</v>
      </c>
      <c r="AF139" s="38">
        <v>0</v>
      </c>
      <c r="AG139" s="38">
        <v>0</v>
      </c>
      <c r="AH139" s="39" t="s">
        <v>66</v>
      </c>
      <c r="AI139" s="39" t="s">
        <v>66</v>
      </c>
      <c r="AJ139" s="40" t="s">
        <v>66</v>
      </c>
      <c r="AK139" s="43" t="s">
        <v>574</v>
      </c>
    </row>
    <row r="140" spans="1:37" ht="22.5" customHeight="1" x14ac:dyDescent="0.3">
      <c r="A140" s="87"/>
      <c r="B140" s="159"/>
      <c r="C140" s="160"/>
      <c r="D140" s="56"/>
      <c r="E140" s="56"/>
      <c r="F140" s="56"/>
      <c r="G140" s="160"/>
      <c r="H140" s="56"/>
      <c r="I140" s="160"/>
      <c r="J140" s="160"/>
      <c r="K140" s="56"/>
      <c r="L140" s="56"/>
      <c r="M140" s="56"/>
      <c r="N140" s="56"/>
      <c r="O140" s="56"/>
      <c r="P140" s="88" t="s">
        <v>642</v>
      </c>
      <c r="Q140" s="56"/>
      <c r="R140" s="56"/>
      <c r="S140" s="56"/>
      <c r="T140" s="56"/>
      <c r="U140" s="56"/>
      <c r="V140" s="56"/>
      <c r="W140" s="56"/>
      <c r="X140" s="56"/>
      <c r="Y140" s="56"/>
      <c r="Z140" s="56"/>
      <c r="AA140" s="56"/>
      <c r="AB140" s="56"/>
      <c r="AC140" s="56"/>
      <c r="AD140" s="56"/>
      <c r="AE140" s="58">
        <f>SUM(AE116:AE139)</f>
        <v>0</v>
      </c>
      <c r="AF140" s="58">
        <f>SUM(AF116:AF139)</f>
        <v>0</v>
      </c>
      <c r="AG140" s="89">
        <f>SUM(AG116:AG139)</f>
        <v>0</v>
      </c>
      <c r="AH140" s="55"/>
      <c r="AI140" s="55"/>
      <c r="AJ140" s="55"/>
      <c r="AK140" s="61"/>
    </row>
    <row r="141" spans="1:37" ht="77.25" customHeight="1" x14ac:dyDescent="0.3">
      <c r="A141" s="30" t="s">
        <v>259</v>
      </c>
      <c r="B141" s="161" t="s">
        <v>643</v>
      </c>
      <c r="C141" s="162" t="s">
        <v>644</v>
      </c>
      <c r="D141" s="64" t="s">
        <v>382</v>
      </c>
      <c r="E141" s="31" t="s">
        <v>645</v>
      </c>
      <c r="F141" s="163" t="s">
        <v>60</v>
      </c>
      <c r="G141" s="162" t="s">
        <v>646</v>
      </c>
      <c r="H141" s="164" t="s">
        <v>647</v>
      </c>
      <c r="I141" s="162" t="s">
        <v>648</v>
      </c>
      <c r="J141" s="162" t="s">
        <v>649</v>
      </c>
      <c r="K141" s="64" t="s">
        <v>65</v>
      </c>
      <c r="L141" s="30" t="s">
        <v>66</v>
      </c>
      <c r="M141" s="30" t="s">
        <v>66</v>
      </c>
      <c r="N141" s="33" t="s">
        <v>68</v>
      </c>
      <c r="O141" s="96" t="s">
        <v>66</v>
      </c>
      <c r="P141" s="96" t="s">
        <v>66</v>
      </c>
      <c r="Q141" s="30" t="s">
        <v>69</v>
      </c>
      <c r="R141" s="33" t="s">
        <v>70</v>
      </c>
      <c r="S141" s="35">
        <v>45658</v>
      </c>
      <c r="T141" s="35">
        <v>46022</v>
      </c>
      <c r="U141" s="36">
        <v>700</v>
      </c>
      <c r="V141" s="36">
        <v>300</v>
      </c>
      <c r="W141" s="36">
        <v>300</v>
      </c>
      <c r="X141" s="36">
        <v>700</v>
      </c>
      <c r="Y141" s="36">
        <v>2000</v>
      </c>
      <c r="Z141" s="37">
        <v>0</v>
      </c>
      <c r="AA141" s="37">
        <v>0</v>
      </c>
      <c r="AB141" s="37">
        <v>0</v>
      </c>
      <c r="AC141" s="37">
        <v>0</v>
      </c>
      <c r="AD141" s="37">
        <v>0</v>
      </c>
      <c r="AE141" s="38">
        <v>0</v>
      </c>
      <c r="AF141" s="38">
        <v>0</v>
      </c>
      <c r="AG141" s="38">
        <v>0</v>
      </c>
      <c r="AH141" s="39" t="s">
        <v>66</v>
      </c>
      <c r="AI141" s="39" t="s">
        <v>66</v>
      </c>
      <c r="AJ141" s="40" t="s">
        <v>66</v>
      </c>
      <c r="AK141" s="30" t="s">
        <v>650</v>
      </c>
    </row>
    <row r="142" spans="1:37" ht="69.75" customHeight="1" x14ac:dyDescent="0.3">
      <c r="A142" s="30" t="s">
        <v>259</v>
      </c>
      <c r="B142" s="161" t="s">
        <v>643</v>
      </c>
      <c r="C142" s="162" t="s">
        <v>651</v>
      </c>
      <c r="D142" s="64" t="s">
        <v>382</v>
      </c>
      <c r="E142" s="31" t="s">
        <v>645</v>
      </c>
      <c r="F142" s="163" t="s">
        <v>75</v>
      </c>
      <c r="G142" s="162" t="s">
        <v>646</v>
      </c>
      <c r="H142" s="164" t="s">
        <v>652</v>
      </c>
      <c r="I142" s="162" t="s">
        <v>648</v>
      </c>
      <c r="J142" s="162" t="s">
        <v>649</v>
      </c>
      <c r="K142" s="64" t="s">
        <v>65</v>
      </c>
      <c r="L142" s="30" t="s">
        <v>66</v>
      </c>
      <c r="M142" s="30" t="s">
        <v>66</v>
      </c>
      <c r="N142" s="33" t="s">
        <v>68</v>
      </c>
      <c r="O142" s="96" t="s">
        <v>66</v>
      </c>
      <c r="P142" s="96" t="s">
        <v>66</v>
      </c>
      <c r="Q142" s="30" t="s">
        <v>69</v>
      </c>
      <c r="R142" s="33" t="s">
        <v>70</v>
      </c>
      <c r="S142" s="35">
        <v>45658</v>
      </c>
      <c r="T142" s="35">
        <v>46022</v>
      </c>
      <c r="U142" s="36">
        <v>700</v>
      </c>
      <c r="V142" s="36">
        <v>300</v>
      </c>
      <c r="W142" s="36">
        <v>300</v>
      </c>
      <c r="X142" s="36">
        <v>700</v>
      </c>
      <c r="Y142" s="36">
        <v>2000</v>
      </c>
      <c r="Z142" s="37">
        <v>0</v>
      </c>
      <c r="AA142" s="37">
        <v>0</v>
      </c>
      <c r="AB142" s="37">
        <v>0</v>
      </c>
      <c r="AC142" s="37">
        <v>0</v>
      </c>
      <c r="AD142" s="37">
        <v>0</v>
      </c>
      <c r="AE142" s="38">
        <v>0</v>
      </c>
      <c r="AF142" s="38">
        <v>0</v>
      </c>
      <c r="AG142" s="38">
        <v>0</v>
      </c>
      <c r="AH142" s="39" t="s">
        <v>66</v>
      </c>
      <c r="AI142" s="39" t="s">
        <v>66</v>
      </c>
      <c r="AJ142" s="40" t="s">
        <v>66</v>
      </c>
      <c r="AK142" s="30" t="s">
        <v>653</v>
      </c>
    </row>
    <row r="143" spans="1:37" ht="76.5" customHeight="1" x14ac:dyDescent="0.3">
      <c r="A143" s="30" t="s">
        <v>259</v>
      </c>
      <c r="B143" s="161" t="s">
        <v>643</v>
      </c>
      <c r="C143" s="162" t="s">
        <v>651</v>
      </c>
      <c r="D143" s="64" t="s">
        <v>382</v>
      </c>
      <c r="E143" s="31" t="s">
        <v>645</v>
      </c>
      <c r="F143" s="163" t="s">
        <v>225</v>
      </c>
      <c r="G143" s="162" t="s">
        <v>646</v>
      </c>
      <c r="H143" s="164" t="s">
        <v>647</v>
      </c>
      <c r="I143" s="162" t="s">
        <v>654</v>
      </c>
      <c r="J143" s="162" t="s">
        <v>649</v>
      </c>
      <c r="K143" s="64" t="s">
        <v>65</v>
      </c>
      <c r="L143" s="30" t="s">
        <v>66</v>
      </c>
      <c r="M143" s="30" t="s">
        <v>66</v>
      </c>
      <c r="N143" s="33" t="s">
        <v>68</v>
      </c>
      <c r="O143" s="96" t="s">
        <v>66</v>
      </c>
      <c r="P143" s="96" t="s">
        <v>66</v>
      </c>
      <c r="Q143" s="30" t="s">
        <v>69</v>
      </c>
      <c r="R143" s="33" t="s">
        <v>70</v>
      </c>
      <c r="S143" s="35">
        <v>45658</v>
      </c>
      <c r="T143" s="35">
        <v>46022</v>
      </c>
      <c r="U143" s="36">
        <v>800</v>
      </c>
      <c r="V143" s="36">
        <v>400</v>
      </c>
      <c r="W143" s="36">
        <v>300</v>
      </c>
      <c r="X143" s="36">
        <v>1000</v>
      </c>
      <c r="Y143" s="36">
        <v>2500</v>
      </c>
      <c r="Z143" s="37">
        <v>0</v>
      </c>
      <c r="AA143" s="37">
        <v>0</v>
      </c>
      <c r="AB143" s="37">
        <v>0</v>
      </c>
      <c r="AC143" s="37">
        <v>0</v>
      </c>
      <c r="AD143" s="37">
        <v>0</v>
      </c>
      <c r="AE143" s="38">
        <v>0</v>
      </c>
      <c r="AF143" s="38">
        <v>0</v>
      </c>
      <c r="AG143" s="38">
        <v>0</v>
      </c>
      <c r="AH143" s="39" t="s">
        <v>66</v>
      </c>
      <c r="AI143" s="39" t="s">
        <v>66</v>
      </c>
      <c r="AJ143" s="40" t="s">
        <v>66</v>
      </c>
      <c r="AK143" s="30" t="s">
        <v>655</v>
      </c>
    </row>
    <row r="144" spans="1:37" ht="75" customHeight="1" x14ac:dyDescent="0.3">
      <c r="A144" s="30" t="s">
        <v>418</v>
      </c>
      <c r="B144" s="161" t="s">
        <v>437</v>
      </c>
      <c r="C144" s="162" t="s">
        <v>656</v>
      </c>
      <c r="D144" s="64" t="s">
        <v>382</v>
      </c>
      <c r="E144" s="31" t="s">
        <v>645</v>
      </c>
      <c r="F144" s="163" t="s">
        <v>231</v>
      </c>
      <c r="G144" s="162" t="s">
        <v>657</v>
      </c>
      <c r="H144" s="164" t="s">
        <v>658</v>
      </c>
      <c r="I144" s="162" t="s">
        <v>659</v>
      </c>
      <c r="J144" s="162" t="s">
        <v>649</v>
      </c>
      <c r="K144" s="64" t="s">
        <v>65</v>
      </c>
      <c r="L144" s="30" t="s">
        <v>66</v>
      </c>
      <c r="M144" s="30" t="s">
        <v>66</v>
      </c>
      <c r="N144" s="33" t="s">
        <v>68</v>
      </c>
      <c r="O144" s="96" t="s">
        <v>66</v>
      </c>
      <c r="P144" s="96" t="s">
        <v>66</v>
      </c>
      <c r="Q144" s="30" t="s">
        <v>69</v>
      </c>
      <c r="R144" s="33" t="s">
        <v>70</v>
      </c>
      <c r="S144" s="35">
        <v>45658</v>
      </c>
      <c r="T144" s="35">
        <v>46022</v>
      </c>
      <c r="U144" s="66">
        <v>200</v>
      </c>
      <c r="V144" s="66">
        <v>100</v>
      </c>
      <c r="W144" s="66">
        <v>100</v>
      </c>
      <c r="X144" s="66">
        <v>200</v>
      </c>
      <c r="Y144" s="36">
        <v>600</v>
      </c>
      <c r="Z144" s="37">
        <v>0</v>
      </c>
      <c r="AA144" s="37">
        <v>0</v>
      </c>
      <c r="AB144" s="37">
        <v>0</v>
      </c>
      <c r="AC144" s="37">
        <v>0</v>
      </c>
      <c r="AD144" s="37">
        <v>0</v>
      </c>
      <c r="AE144" s="38">
        <v>0</v>
      </c>
      <c r="AF144" s="38">
        <v>0</v>
      </c>
      <c r="AG144" s="38">
        <v>0</v>
      </c>
      <c r="AH144" s="39" t="s">
        <v>66</v>
      </c>
      <c r="AI144" s="39" t="s">
        <v>66</v>
      </c>
      <c r="AJ144" s="40" t="s">
        <v>66</v>
      </c>
      <c r="AK144" s="30" t="s">
        <v>650</v>
      </c>
    </row>
    <row r="145" spans="1:37" ht="43.2" x14ac:dyDescent="0.3">
      <c r="A145" s="30" t="s">
        <v>418</v>
      </c>
      <c r="B145" s="161" t="s">
        <v>437</v>
      </c>
      <c r="C145" s="162" t="s">
        <v>656</v>
      </c>
      <c r="D145" s="64" t="s">
        <v>382</v>
      </c>
      <c r="E145" s="31" t="s">
        <v>645</v>
      </c>
      <c r="F145" s="163" t="s">
        <v>238</v>
      </c>
      <c r="G145" s="162" t="s">
        <v>657</v>
      </c>
      <c r="H145" s="164" t="s">
        <v>658</v>
      </c>
      <c r="I145" s="162" t="s">
        <v>659</v>
      </c>
      <c r="J145" s="162" t="s">
        <v>649</v>
      </c>
      <c r="K145" s="64" t="s">
        <v>65</v>
      </c>
      <c r="L145" s="30" t="s">
        <v>66</v>
      </c>
      <c r="M145" s="30" t="s">
        <v>66</v>
      </c>
      <c r="N145" s="33" t="s">
        <v>68</v>
      </c>
      <c r="O145" s="96" t="s">
        <v>66</v>
      </c>
      <c r="P145" s="96" t="s">
        <v>66</v>
      </c>
      <c r="Q145" s="30" t="s">
        <v>69</v>
      </c>
      <c r="R145" s="33" t="s">
        <v>70</v>
      </c>
      <c r="S145" s="35">
        <v>45658</v>
      </c>
      <c r="T145" s="35">
        <v>46022</v>
      </c>
      <c r="U145" s="66">
        <v>200</v>
      </c>
      <c r="V145" s="66">
        <v>100</v>
      </c>
      <c r="W145" s="66">
        <v>100</v>
      </c>
      <c r="X145" s="66">
        <v>200</v>
      </c>
      <c r="Y145" s="36">
        <v>600</v>
      </c>
      <c r="Z145" s="37">
        <v>0</v>
      </c>
      <c r="AA145" s="37">
        <v>0</v>
      </c>
      <c r="AB145" s="37">
        <v>0</v>
      </c>
      <c r="AC145" s="37">
        <v>0</v>
      </c>
      <c r="AD145" s="37">
        <v>0</v>
      </c>
      <c r="AE145" s="38">
        <v>0</v>
      </c>
      <c r="AF145" s="38">
        <v>0</v>
      </c>
      <c r="AG145" s="38">
        <v>0</v>
      </c>
      <c r="AH145" s="39" t="s">
        <v>66</v>
      </c>
      <c r="AI145" s="39" t="s">
        <v>66</v>
      </c>
      <c r="AJ145" s="40" t="s">
        <v>66</v>
      </c>
      <c r="AK145" s="30" t="s">
        <v>655</v>
      </c>
    </row>
    <row r="146" spans="1:37" ht="43.2" x14ac:dyDescent="0.3">
      <c r="A146" s="30" t="s">
        <v>418</v>
      </c>
      <c r="B146" s="161" t="s">
        <v>437</v>
      </c>
      <c r="C146" s="162" t="s">
        <v>656</v>
      </c>
      <c r="D146" s="64" t="s">
        <v>382</v>
      </c>
      <c r="E146" s="31" t="s">
        <v>645</v>
      </c>
      <c r="F146" s="163" t="s">
        <v>245</v>
      </c>
      <c r="G146" s="162" t="s">
        <v>657</v>
      </c>
      <c r="H146" s="164" t="s">
        <v>658</v>
      </c>
      <c r="I146" s="162" t="s">
        <v>659</v>
      </c>
      <c r="J146" s="162" t="s">
        <v>649</v>
      </c>
      <c r="K146" s="64" t="s">
        <v>65</v>
      </c>
      <c r="L146" s="30" t="s">
        <v>66</v>
      </c>
      <c r="M146" s="30" t="s">
        <v>66</v>
      </c>
      <c r="N146" s="33" t="s">
        <v>68</v>
      </c>
      <c r="O146" s="96" t="s">
        <v>66</v>
      </c>
      <c r="P146" s="96" t="s">
        <v>66</v>
      </c>
      <c r="Q146" s="30" t="s">
        <v>69</v>
      </c>
      <c r="R146" s="33" t="s">
        <v>70</v>
      </c>
      <c r="S146" s="35">
        <v>45658</v>
      </c>
      <c r="T146" s="35">
        <v>46022</v>
      </c>
      <c r="U146" s="66">
        <v>200</v>
      </c>
      <c r="V146" s="66">
        <v>100</v>
      </c>
      <c r="W146" s="66">
        <v>100</v>
      </c>
      <c r="X146" s="66">
        <v>200</v>
      </c>
      <c r="Y146" s="36">
        <v>600</v>
      </c>
      <c r="Z146" s="37">
        <v>0</v>
      </c>
      <c r="AA146" s="37">
        <v>0</v>
      </c>
      <c r="AB146" s="37">
        <v>0</v>
      </c>
      <c r="AC146" s="37">
        <v>0</v>
      </c>
      <c r="AD146" s="37">
        <v>0</v>
      </c>
      <c r="AE146" s="38">
        <v>0</v>
      </c>
      <c r="AF146" s="38">
        <v>0</v>
      </c>
      <c r="AG146" s="38">
        <v>0</v>
      </c>
      <c r="AH146" s="39" t="s">
        <v>66</v>
      </c>
      <c r="AI146" s="39" t="s">
        <v>66</v>
      </c>
      <c r="AJ146" s="40" t="s">
        <v>66</v>
      </c>
      <c r="AK146" s="30" t="s">
        <v>653</v>
      </c>
    </row>
    <row r="147" spans="1:37" ht="43.2" x14ac:dyDescent="0.3">
      <c r="A147" s="30" t="s">
        <v>259</v>
      </c>
      <c r="B147" s="161" t="s">
        <v>437</v>
      </c>
      <c r="C147" s="165" t="s">
        <v>660</v>
      </c>
      <c r="D147" s="64" t="s">
        <v>382</v>
      </c>
      <c r="E147" s="31" t="s">
        <v>645</v>
      </c>
      <c r="F147" s="163" t="s">
        <v>113</v>
      </c>
      <c r="G147" s="162" t="s">
        <v>661</v>
      </c>
      <c r="H147" s="164" t="s">
        <v>662</v>
      </c>
      <c r="I147" s="162" t="s">
        <v>663</v>
      </c>
      <c r="J147" s="162" t="s">
        <v>664</v>
      </c>
      <c r="K147" s="64" t="s">
        <v>65</v>
      </c>
      <c r="L147" s="30" t="s">
        <v>66</v>
      </c>
      <c r="M147" s="30" t="s">
        <v>66</v>
      </c>
      <c r="N147" s="33" t="s">
        <v>68</v>
      </c>
      <c r="O147" s="96" t="s">
        <v>66</v>
      </c>
      <c r="P147" s="96" t="s">
        <v>66</v>
      </c>
      <c r="Q147" s="30" t="s">
        <v>69</v>
      </c>
      <c r="R147" s="33" t="s">
        <v>70</v>
      </c>
      <c r="S147" s="35">
        <v>45658</v>
      </c>
      <c r="T147" s="35">
        <v>46022</v>
      </c>
      <c r="U147" s="36">
        <v>70</v>
      </c>
      <c r="V147" s="36">
        <v>30</v>
      </c>
      <c r="W147" s="36">
        <v>30</v>
      </c>
      <c r="X147" s="36">
        <v>70</v>
      </c>
      <c r="Y147" s="36">
        <v>200</v>
      </c>
      <c r="Z147" s="37">
        <v>0</v>
      </c>
      <c r="AA147" s="37">
        <v>0</v>
      </c>
      <c r="AB147" s="37">
        <v>0</v>
      </c>
      <c r="AC147" s="37">
        <v>0</v>
      </c>
      <c r="AD147" s="37">
        <v>0</v>
      </c>
      <c r="AE147" s="38">
        <v>0</v>
      </c>
      <c r="AF147" s="38">
        <v>0</v>
      </c>
      <c r="AG147" s="38">
        <v>0</v>
      </c>
      <c r="AH147" s="39" t="s">
        <v>66</v>
      </c>
      <c r="AI147" s="39" t="s">
        <v>66</v>
      </c>
      <c r="AJ147" s="40" t="s">
        <v>66</v>
      </c>
      <c r="AK147" s="30" t="s">
        <v>650</v>
      </c>
    </row>
    <row r="148" spans="1:37" ht="43.2" x14ac:dyDescent="0.3">
      <c r="A148" s="30" t="s">
        <v>259</v>
      </c>
      <c r="B148" s="161" t="s">
        <v>437</v>
      </c>
      <c r="C148" s="165" t="s">
        <v>660</v>
      </c>
      <c r="D148" s="64" t="s">
        <v>382</v>
      </c>
      <c r="E148" s="31" t="s">
        <v>645</v>
      </c>
      <c r="F148" s="163" t="s">
        <v>314</v>
      </c>
      <c r="G148" s="162" t="s">
        <v>661</v>
      </c>
      <c r="H148" s="164" t="s">
        <v>662</v>
      </c>
      <c r="I148" s="162" t="s">
        <v>665</v>
      </c>
      <c r="J148" s="162" t="s">
        <v>664</v>
      </c>
      <c r="K148" s="64" t="s">
        <v>65</v>
      </c>
      <c r="L148" s="30" t="s">
        <v>66</v>
      </c>
      <c r="M148" s="30" t="s">
        <v>66</v>
      </c>
      <c r="N148" s="33" t="s">
        <v>68</v>
      </c>
      <c r="O148" s="96" t="s">
        <v>66</v>
      </c>
      <c r="P148" s="96" t="s">
        <v>66</v>
      </c>
      <c r="Q148" s="30" t="s">
        <v>69</v>
      </c>
      <c r="R148" s="33" t="s">
        <v>70</v>
      </c>
      <c r="S148" s="35">
        <v>45658</v>
      </c>
      <c r="T148" s="35">
        <v>46022</v>
      </c>
      <c r="U148" s="36">
        <v>50</v>
      </c>
      <c r="V148" s="36">
        <v>30</v>
      </c>
      <c r="W148" s="36">
        <v>30</v>
      </c>
      <c r="X148" s="36">
        <v>70</v>
      </c>
      <c r="Y148" s="36">
        <v>180</v>
      </c>
      <c r="Z148" s="37">
        <v>0</v>
      </c>
      <c r="AA148" s="37">
        <v>0</v>
      </c>
      <c r="AB148" s="37">
        <v>0</v>
      </c>
      <c r="AC148" s="37">
        <v>0</v>
      </c>
      <c r="AD148" s="37">
        <v>0</v>
      </c>
      <c r="AE148" s="38">
        <v>0</v>
      </c>
      <c r="AF148" s="38">
        <v>0</v>
      </c>
      <c r="AG148" s="38">
        <v>0</v>
      </c>
      <c r="AH148" s="39" t="s">
        <v>66</v>
      </c>
      <c r="AI148" s="39" t="s">
        <v>66</v>
      </c>
      <c r="AJ148" s="40" t="s">
        <v>66</v>
      </c>
      <c r="AK148" s="30" t="s">
        <v>666</v>
      </c>
    </row>
    <row r="149" spans="1:37" ht="22.5" customHeight="1" x14ac:dyDescent="0.3">
      <c r="A149" s="87"/>
      <c r="B149" s="159"/>
      <c r="C149" s="166"/>
      <c r="D149" s="159"/>
      <c r="E149" s="159"/>
      <c r="F149" s="159"/>
      <c r="G149" s="166"/>
      <c r="H149" s="159"/>
      <c r="I149" s="166"/>
      <c r="J149" s="166"/>
      <c r="K149" s="159"/>
      <c r="L149" s="159"/>
      <c r="M149" s="159"/>
      <c r="N149" s="159"/>
      <c r="O149" s="159"/>
      <c r="P149" s="159" t="s">
        <v>667</v>
      </c>
      <c r="Q149" s="159"/>
      <c r="R149" s="159"/>
      <c r="S149" s="159"/>
      <c r="T149" s="159"/>
      <c r="U149" s="159"/>
      <c r="V149" s="159"/>
      <c r="W149" s="159"/>
      <c r="X149" s="159"/>
      <c r="Y149" s="159"/>
      <c r="Z149" s="159"/>
      <c r="AA149" s="159"/>
      <c r="AB149" s="159"/>
      <c r="AC149" s="159"/>
      <c r="AD149" s="159"/>
      <c r="AE149" s="89">
        <f>SUM(AE141:AE148)</f>
        <v>0</v>
      </c>
      <c r="AF149" s="89">
        <f>SUM(AF141:AF148)</f>
        <v>0</v>
      </c>
      <c r="AG149" s="89">
        <f>SUM(AG141:AG148)</f>
        <v>0</v>
      </c>
      <c r="AH149" s="55"/>
      <c r="AI149" s="55"/>
      <c r="AJ149" s="55"/>
      <c r="AK149" s="61"/>
    </row>
    <row r="150" spans="1:37" ht="22.5" customHeight="1" x14ac:dyDescent="0.3">
      <c r="A150" s="159"/>
      <c r="B150" s="159"/>
      <c r="C150" s="159"/>
      <c r="D150" s="159"/>
      <c r="E150" s="159"/>
      <c r="F150" s="159"/>
      <c r="G150" s="159"/>
      <c r="H150" s="159"/>
      <c r="I150" s="159"/>
      <c r="J150" s="159"/>
      <c r="K150" s="159"/>
      <c r="L150" s="159"/>
      <c r="M150" s="159"/>
      <c r="N150" s="159"/>
      <c r="O150" s="159"/>
      <c r="P150" s="88" t="s">
        <v>1648</v>
      </c>
      <c r="Q150" s="159"/>
      <c r="R150" s="159"/>
      <c r="S150" s="159"/>
      <c r="T150" s="159"/>
      <c r="U150" s="159"/>
      <c r="V150" s="159"/>
      <c r="W150" s="159"/>
      <c r="X150" s="159"/>
      <c r="Y150" s="159"/>
      <c r="Z150" s="159"/>
      <c r="AA150" s="159"/>
      <c r="AB150" s="159"/>
      <c r="AC150" s="159"/>
      <c r="AD150" s="159"/>
      <c r="AE150" s="89">
        <f>AE149+AE140</f>
        <v>0</v>
      </c>
      <c r="AF150" s="89">
        <f>AF149+AF140</f>
        <v>0</v>
      </c>
      <c r="AG150" s="89">
        <f>AG149+AG140</f>
        <v>0</v>
      </c>
      <c r="AH150" s="55"/>
      <c r="AI150" s="55"/>
      <c r="AJ150" s="55"/>
      <c r="AK150" s="61"/>
    </row>
    <row r="151" spans="1:37" ht="29.25" customHeight="1" x14ac:dyDescent="0.3">
      <c r="A151" s="29"/>
      <c r="B151" s="29"/>
      <c r="C151" s="29"/>
      <c r="D151" s="29"/>
      <c r="E151" s="29"/>
      <c r="F151" s="29"/>
      <c r="G151" s="29"/>
      <c r="H151" s="29" t="s">
        <v>668</v>
      </c>
      <c r="I151" s="29"/>
      <c r="J151" s="29"/>
      <c r="K151" s="29"/>
      <c r="L151" s="29"/>
      <c r="M151" s="29"/>
      <c r="N151" s="29"/>
      <c r="O151" s="29"/>
      <c r="P151" s="29"/>
      <c r="Q151" s="29"/>
      <c r="R151" s="29"/>
      <c r="S151" s="29"/>
      <c r="T151" s="29"/>
      <c r="U151" s="29"/>
      <c r="V151" s="29"/>
      <c r="W151" s="29"/>
      <c r="X151" s="29"/>
      <c r="Y151" s="29"/>
      <c r="Z151" s="29"/>
      <c r="AA151" s="29"/>
      <c r="AB151" s="29"/>
      <c r="AC151" s="29"/>
      <c r="AD151" s="29"/>
      <c r="AE151" s="167"/>
      <c r="AF151" s="167"/>
      <c r="AG151" s="167"/>
      <c r="AH151" s="29"/>
      <c r="AI151" s="29"/>
      <c r="AJ151" s="29"/>
      <c r="AK151" s="29"/>
    </row>
    <row r="152" spans="1:37" ht="104.25" customHeight="1" x14ac:dyDescent="0.3">
      <c r="A152" s="30" t="s">
        <v>259</v>
      </c>
      <c r="B152" s="30" t="s">
        <v>217</v>
      </c>
      <c r="C152" s="168" t="s">
        <v>669</v>
      </c>
      <c r="D152" s="62" t="s">
        <v>209</v>
      </c>
      <c r="E152" s="169" t="s">
        <v>670</v>
      </c>
      <c r="F152" s="425" t="s">
        <v>118</v>
      </c>
      <c r="G152" s="30" t="s">
        <v>672</v>
      </c>
      <c r="H152" s="30" t="s">
        <v>673</v>
      </c>
      <c r="I152" s="30" t="s">
        <v>674</v>
      </c>
      <c r="J152" s="30" t="s">
        <v>675</v>
      </c>
      <c r="K152" s="30" t="s">
        <v>65</v>
      </c>
      <c r="L152" s="30" t="s">
        <v>66</v>
      </c>
      <c r="M152" s="30" t="s">
        <v>66</v>
      </c>
      <c r="N152" s="33" t="s">
        <v>526</v>
      </c>
      <c r="O152" s="96" t="s">
        <v>676</v>
      </c>
      <c r="P152" s="96" t="s">
        <v>677</v>
      </c>
      <c r="Q152" s="30" t="s">
        <v>366</v>
      </c>
      <c r="R152" s="33" t="s">
        <v>70</v>
      </c>
      <c r="S152" s="35">
        <v>45672</v>
      </c>
      <c r="T152" s="35">
        <v>45777</v>
      </c>
      <c r="U152" s="170">
        <v>119</v>
      </c>
      <c r="V152" s="170"/>
      <c r="W152" s="170"/>
      <c r="X152" s="170"/>
      <c r="Y152" s="170">
        <v>119</v>
      </c>
      <c r="Z152" s="37">
        <v>20111</v>
      </c>
      <c r="AA152" s="37">
        <v>0</v>
      </c>
      <c r="AB152" s="37">
        <v>0</v>
      </c>
      <c r="AC152" s="37">
        <v>0</v>
      </c>
      <c r="AD152" s="37">
        <v>20111</v>
      </c>
      <c r="AE152" s="38">
        <v>20111</v>
      </c>
      <c r="AF152" s="38">
        <v>0</v>
      </c>
      <c r="AG152" s="38">
        <v>20111</v>
      </c>
      <c r="AH152" s="34" t="s">
        <v>1983</v>
      </c>
      <c r="AI152" s="34" t="s">
        <v>2182</v>
      </c>
      <c r="AJ152" s="161" t="s">
        <v>2261</v>
      </c>
      <c r="AK152" s="30" t="s">
        <v>671</v>
      </c>
    </row>
    <row r="153" spans="1:37" ht="82.5" customHeight="1" x14ac:dyDescent="0.3">
      <c r="A153" s="30" t="s">
        <v>259</v>
      </c>
      <c r="B153" s="30" t="s">
        <v>217</v>
      </c>
      <c r="C153" s="30" t="s">
        <v>678</v>
      </c>
      <c r="D153" s="30" t="s">
        <v>209</v>
      </c>
      <c r="E153" s="31" t="s">
        <v>670</v>
      </c>
      <c r="F153" s="32" t="s">
        <v>421</v>
      </c>
      <c r="G153" s="30" t="s">
        <v>679</v>
      </c>
      <c r="H153" s="30" t="s">
        <v>680</v>
      </c>
      <c r="I153" s="30" t="s">
        <v>681</v>
      </c>
      <c r="J153" s="30" t="s">
        <v>682</v>
      </c>
      <c r="K153" s="30" t="s">
        <v>65</v>
      </c>
      <c r="L153" s="30" t="s">
        <v>66</v>
      </c>
      <c r="M153" s="30" t="s">
        <v>66</v>
      </c>
      <c r="N153" s="33" t="s">
        <v>526</v>
      </c>
      <c r="O153" s="96">
        <v>713340318</v>
      </c>
      <c r="P153" s="96" t="s">
        <v>683</v>
      </c>
      <c r="Q153" s="30" t="s">
        <v>69</v>
      </c>
      <c r="R153" s="33" t="s">
        <v>70</v>
      </c>
      <c r="S153" s="35">
        <v>45689</v>
      </c>
      <c r="T153" s="35">
        <v>46022</v>
      </c>
      <c r="U153" s="36"/>
      <c r="V153" s="171">
        <v>0.33329999999999999</v>
      </c>
      <c r="W153" s="171">
        <v>0.33329999999999999</v>
      </c>
      <c r="X153" s="171">
        <v>0.33329999999999999</v>
      </c>
      <c r="Y153" s="172">
        <f>SUM(U153:X153)</f>
        <v>0.99990000000000001</v>
      </c>
      <c r="Z153" s="37">
        <v>0</v>
      </c>
      <c r="AA153" s="37">
        <v>0</v>
      </c>
      <c r="AB153" s="37">
        <v>0</v>
      </c>
      <c r="AC153" s="37">
        <v>5000</v>
      </c>
      <c r="AD153" s="37">
        <v>5000</v>
      </c>
      <c r="AE153" s="38">
        <v>5000</v>
      </c>
      <c r="AF153" s="38">
        <v>0</v>
      </c>
      <c r="AG153" s="38">
        <v>5000</v>
      </c>
      <c r="AH153" s="34" t="s">
        <v>1996</v>
      </c>
      <c r="AI153" s="34" t="s">
        <v>2183</v>
      </c>
      <c r="AJ153" s="161" t="s">
        <v>2261</v>
      </c>
      <c r="AK153" s="30" t="s">
        <v>671</v>
      </c>
    </row>
    <row r="154" spans="1:37" ht="82.5" customHeight="1" x14ac:dyDescent="0.3">
      <c r="A154" s="30" t="s">
        <v>259</v>
      </c>
      <c r="B154" s="30" t="s">
        <v>217</v>
      </c>
      <c r="C154" s="95" t="s">
        <v>684</v>
      </c>
      <c r="D154" s="30" t="s">
        <v>209</v>
      </c>
      <c r="E154" s="31" t="s">
        <v>670</v>
      </c>
      <c r="F154" s="32" t="s">
        <v>60</v>
      </c>
      <c r="G154" s="30" t="s">
        <v>685</v>
      </c>
      <c r="H154" s="30" t="s">
        <v>686</v>
      </c>
      <c r="I154" s="30" t="s">
        <v>687</v>
      </c>
      <c r="J154" s="30" t="s">
        <v>688</v>
      </c>
      <c r="K154" s="30" t="s">
        <v>65</v>
      </c>
      <c r="L154" s="30" t="s">
        <v>66</v>
      </c>
      <c r="M154" s="30" t="s">
        <v>66</v>
      </c>
      <c r="N154" s="33" t="s">
        <v>158</v>
      </c>
      <c r="O154" s="96" t="s">
        <v>66</v>
      </c>
      <c r="P154" s="96" t="s">
        <v>66</v>
      </c>
      <c r="Q154" s="30" t="s">
        <v>69</v>
      </c>
      <c r="R154" s="33" t="s">
        <v>70</v>
      </c>
      <c r="S154" s="35">
        <v>45658</v>
      </c>
      <c r="T154" s="35">
        <v>46022</v>
      </c>
      <c r="U154" s="170">
        <v>3</v>
      </c>
      <c r="V154" s="170">
        <v>3</v>
      </c>
      <c r="W154" s="170">
        <v>3</v>
      </c>
      <c r="X154" s="170">
        <v>3</v>
      </c>
      <c r="Y154" s="170">
        <v>12</v>
      </c>
      <c r="Z154" s="37">
        <v>0</v>
      </c>
      <c r="AA154" s="37">
        <v>0</v>
      </c>
      <c r="AB154" s="37">
        <v>0</v>
      </c>
      <c r="AC154" s="37">
        <v>0</v>
      </c>
      <c r="AD154" s="37">
        <v>0</v>
      </c>
      <c r="AE154" s="37">
        <v>0</v>
      </c>
      <c r="AF154" s="37">
        <v>0</v>
      </c>
      <c r="AG154" s="37">
        <v>0</v>
      </c>
      <c r="AH154" s="39" t="s">
        <v>66</v>
      </c>
      <c r="AI154" s="39" t="s">
        <v>66</v>
      </c>
      <c r="AJ154" s="40" t="s">
        <v>66</v>
      </c>
      <c r="AK154" s="30" t="s">
        <v>671</v>
      </c>
    </row>
    <row r="155" spans="1:37" ht="82.5" customHeight="1" x14ac:dyDescent="0.3">
      <c r="A155" s="30" t="s">
        <v>259</v>
      </c>
      <c r="B155" s="30" t="s">
        <v>217</v>
      </c>
      <c r="C155" s="95" t="s">
        <v>689</v>
      </c>
      <c r="D155" s="30" t="s">
        <v>209</v>
      </c>
      <c r="E155" s="31" t="s">
        <v>670</v>
      </c>
      <c r="F155" s="32" t="s">
        <v>75</v>
      </c>
      <c r="G155" s="30" t="s">
        <v>690</v>
      </c>
      <c r="H155" s="30" t="s">
        <v>691</v>
      </c>
      <c r="I155" s="30" t="s">
        <v>692</v>
      </c>
      <c r="J155" s="30" t="s">
        <v>693</v>
      </c>
      <c r="K155" s="30" t="s">
        <v>65</v>
      </c>
      <c r="L155" s="30" t="s">
        <v>66</v>
      </c>
      <c r="M155" s="30" t="s">
        <v>66</v>
      </c>
      <c r="N155" s="33" t="s">
        <v>158</v>
      </c>
      <c r="O155" s="96" t="s">
        <v>66</v>
      </c>
      <c r="P155" s="96" t="s">
        <v>66</v>
      </c>
      <c r="Q155" s="30"/>
      <c r="R155" s="33"/>
      <c r="S155" s="35">
        <v>45658</v>
      </c>
      <c r="T155" s="35">
        <v>46022</v>
      </c>
      <c r="U155" s="148">
        <v>0.25</v>
      </c>
      <c r="V155" s="148">
        <v>0.25</v>
      </c>
      <c r="W155" s="148">
        <v>0.25</v>
      </c>
      <c r="X155" s="148">
        <v>0.25</v>
      </c>
      <c r="Y155" s="148">
        <v>1</v>
      </c>
      <c r="Z155" s="37">
        <v>0</v>
      </c>
      <c r="AA155" s="37">
        <v>0</v>
      </c>
      <c r="AB155" s="37">
        <v>0</v>
      </c>
      <c r="AC155" s="37">
        <v>0</v>
      </c>
      <c r="AD155" s="37">
        <v>0</v>
      </c>
      <c r="AE155" s="37">
        <v>0</v>
      </c>
      <c r="AF155" s="37">
        <v>0</v>
      </c>
      <c r="AG155" s="37">
        <v>0</v>
      </c>
      <c r="AH155" s="39" t="s">
        <v>66</v>
      </c>
      <c r="AI155" s="39" t="s">
        <v>66</v>
      </c>
      <c r="AJ155" s="40" t="s">
        <v>66</v>
      </c>
      <c r="AK155" s="30" t="s">
        <v>694</v>
      </c>
    </row>
    <row r="156" spans="1:37" ht="82.5" customHeight="1" x14ac:dyDescent="0.3">
      <c r="A156" s="30" t="s">
        <v>259</v>
      </c>
      <c r="B156" s="30" t="s">
        <v>217</v>
      </c>
      <c r="C156" s="173" t="s">
        <v>695</v>
      </c>
      <c r="D156" s="30" t="s">
        <v>209</v>
      </c>
      <c r="E156" s="31" t="s">
        <v>670</v>
      </c>
      <c r="F156" s="32" t="s">
        <v>83</v>
      </c>
      <c r="G156" s="43" t="s">
        <v>696</v>
      </c>
      <c r="H156" s="30" t="s">
        <v>697</v>
      </c>
      <c r="I156" s="30" t="s">
        <v>698</v>
      </c>
      <c r="J156" s="30" t="s">
        <v>699</v>
      </c>
      <c r="K156" s="30" t="s">
        <v>65</v>
      </c>
      <c r="L156" s="30" t="s">
        <v>66</v>
      </c>
      <c r="M156" s="155" t="s">
        <v>66</v>
      </c>
      <c r="N156" s="33" t="s">
        <v>158</v>
      </c>
      <c r="O156" s="96" t="s">
        <v>66</v>
      </c>
      <c r="P156" s="96" t="s">
        <v>66</v>
      </c>
      <c r="Q156" s="30" t="s">
        <v>69</v>
      </c>
      <c r="R156" s="33" t="s">
        <v>70</v>
      </c>
      <c r="S156" s="35">
        <v>45658</v>
      </c>
      <c r="T156" s="35">
        <v>46022</v>
      </c>
      <c r="U156" s="148">
        <v>0.25</v>
      </c>
      <c r="V156" s="148">
        <v>0.25</v>
      </c>
      <c r="W156" s="148">
        <v>0.25</v>
      </c>
      <c r="X156" s="148">
        <v>0.25</v>
      </c>
      <c r="Y156" s="148">
        <v>1</v>
      </c>
      <c r="Z156" s="37">
        <v>0</v>
      </c>
      <c r="AA156" s="37">
        <v>0</v>
      </c>
      <c r="AB156" s="37">
        <v>0</v>
      </c>
      <c r="AC156" s="37">
        <v>0</v>
      </c>
      <c r="AD156" s="37">
        <v>0</v>
      </c>
      <c r="AE156" s="37">
        <v>0</v>
      </c>
      <c r="AF156" s="37">
        <v>0</v>
      </c>
      <c r="AG156" s="37">
        <v>0</v>
      </c>
      <c r="AH156" s="39" t="s">
        <v>66</v>
      </c>
      <c r="AI156" s="39" t="s">
        <v>66</v>
      </c>
      <c r="AJ156" s="40" t="s">
        <v>66</v>
      </c>
      <c r="AK156" s="30" t="s">
        <v>694</v>
      </c>
    </row>
    <row r="157" spans="1:37" ht="82.5" customHeight="1" x14ac:dyDescent="0.3">
      <c r="A157" s="30" t="s">
        <v>259</v>
      </c>
      <c r="B157" s="30" t="s">
        <v>217</v>
      </c>
      <c r="C157" s="173" t="s">
        <v>700</v>
      </c>
      <c r="D157" s="30" t="s">
        <v>209</v>
      </c>
      <c r="E157" s="31" t="s">
        <v>670</v>
      </c>
      <c r="F157" s="32" t="s">
        <v>91</v>
      </c>
      <c r="G157" s="43" t="s">
        <v>701</v>
      </c>
      <c r="H157" s="30" t="s">
        <v>702</v>
      </c>
      <c r="I157" s="30" t="s">
        <v>703</v>
      </c>
      <c r="J157" s="30" t="s">
        <v>704</v>
      </c>
      <c r="K157" s="30" t="s">
        <v>65</v>
      </c>
      <c r="L157" s="30" t="s">
        <v>66</v>
      </c>
      <c r="M157" s="155" t="s">
        <v>66</v>
      </c>
      <c r="N157" s="33" t="s">
        <v>158</v>
      </c>
      <c r="O157" s="96" t="s">
        <v>66</v>
      </c>
      <c r="P157" s="96" t="s">
        <v>66</v>
      </c>
      <c r="Q157" s="30" t="s">
        <v>69</v>
      </c>
      <c r="R157" s="33" t="s">
        <v>705</v>
      </c>
      <c r="S157" s="35">
        <v>45901</v>
      </c>
      <c r="T157" s="35">
        <v>46022</v>
      </c>
      <c r="U157" s="174"/>
      <c r="V157" s="174"/>
      <c r="W157" s="148">
        <v>0.5</v>
      </c>
      <c r="X157" s="148">
        <v>0.5</v>
      </c>
      <c r="Y157" s="148">
        <v>1</v>
      </c>
      <c r="Z157" s="37">
        <v>0</v>
      </c>
      <c r="AA157" s="37">
        <v>0</v>
      </c>
      <c r="AB157" s="37">
        <v>0</v>
      </c>
      <c r="AC157" s="37">
        <v>0</v>
      </c>
      <c r="AD157" s="37">
        <v>0</v>
      </c>
      <c r="AE157" s="37">
        <v>0</v>
      </c>
      <c r="AF157" s="37">
        <v>0</v>
      </c>
      <c r="AG157" s="37">
        <v>0</v>
      </c>
      <c r="AH157" s="39" t="s">
        <v>66</v>
      </c>
      <c r="AI157" s="39" t="s">
        <v>66</v>
      </c>
      <c r="AJ157" s="40" t="s">
        <v>66</v>
      </c>
      <c r="AK157" s="30" t="s">
        <v>694</v>
      </c>
    </row>
    <row r="158" spans="1:37" ht="99" customHeight="1" x14ac:dyDescent="0.3">
      <c r="A158" s="30" t="s">
        <v>259</v>
      </c>
      <c r="B158" s="30" t="s">
        <v>217</v>
      </c>
      <c r="C158" s="173" t="s">
        <v>706</v>
      </c>
      <c r="D158" s="30" t="s">
        <v>209</v>
      </c>
      <c r="E158" s="31" t="s">
        <v>670</v>
      </c>
      <c r="F158" s="32" t="s">
        <v>99</v>
      </c>
      <c r="G158" s="30" t="s">
        <v>707</v>
      </c>
      <c r="H158" s="30" t="s">
        <v>708</v>
      </c>
      <c r="I158" s="30" t="s">
        <v>709</v>
      </c>
      <c r="J158" s="30" t="s">
        <v>710</v>
      </c>
      <c r="K158" s="30" t="s">
        <v>65</v>
      </c>
      <c r="L158" s="30" t="s">
        <v>66</v>
      </c>
      <c r="M158" s="155" t="s">
        <v>66</v>
      </c>
      <c r="N158" s="33" t="s">
        <v>158</v>
      </c>
      <c r="O158" s="96" t="s">
        <v>66</v>
      </c>
      <c r="P158" s="96" t="s">
        <v>66</v>
      </c>
      <c r="Q158" s="30" t="s">
        <v>69</v>
      </c>
      <c r="R158" s="33" t="s">
        <v>70</v>
      </c>
      <c r="S158" s="35">
        <v>45658</v>
      </c>
      <c r="T158" s="35">
        <v>46022</v>
      </c>
      <c r="U158" s="148">
        <v>0.25</v>
      </c>
      <c r="V158" s="148">
        <v>0.25</v>
      </c>
      <c r="W158" s="148">
        <v>0.25</v>
      </c>
      <c r="X158" s="148">
        <v>0.25</v>
      </c>
      <c r="Y158" s="148">
        <v>1</v>
      </c>
      <c r="Z158" s="37">
        <v>0</v>
      </c>
      <c r="AA158" s="37">
        <v>0</v>
      </c>
      <c r="AB158" s="37">
        <v>0</v>
      </c>
      <c r="AC158" s="37">
        <v>0</v>
      </c>
      <c r="AD158" s="37">
        <v>0</v>
      </c>
      <c r="AE158" s="37">
        <v>0</v>
      </c>
      <c r="AF158" s="37">
        <v>0</v>
      </c>
      <c r="AG158" s="37">
        <v>0</v>
      </c>
      <c r="AH158" s="39" t="s">
        <v>66</v>
      </c>
      <c r="AI158" s="39" t="s">
        <v>66</v>
      </c>
      <c r="AJ158" s="40" t="s">
        <v>66</v>
      </c>
      <c r="AK158" s="30" t="s">
        <v>711</v>
      </c>
    </row>
    <row r="159" spans="1:37" ht="82.5" customHeight="1" x14ac:dyDescent="0.3">
      <c r="A159" s="30" t="s">
        <v>259</v>
      </c>
      <c r="B159" s="30" t="s">
        <v>217</v>
      </c>
      <c r="C159" s="173" t="s">
        <v>712</v>
      </c>
      <c r="D159" s="30" t="s">
        <v>209</v>
      </c>
      <c r="E159" s="31" t="s">
        <v>670</v>
      </c>
      <c r="F159" s="32" t="s">
        <v>106</v>
      </c>
      <c r="G159" s="43" t="s">
        <v>713</v>
      </c>
      <c r="H159" s="30" t="s">
        <v>714</v>
      </c>
      <c r="I159" s="30" t="s">
        <v>715</v>
      </c>
      <c r="J159" s="30" t="s">
        <v>716</v>
      </c>
      <c r="K159" s="30" t="s">
        <v>65</v>
      </c>
      <c r="L159" s="30" t="s">
        <v>66</v>
      </c>
      <c r="M159" s="155" t="s">
        <v>66</v>
      </c>
      <c r="N159" s="33" t="s">
        <v>158</v>
      </c>
      <c r="O159" s="96" t="s">
        <v>66</v>
      </c>
      <c r="P159" s="96" t="s">
        <v>66</v>
      </c>
      <c r="Q159" s="30" t="s">
        <v>69</v>
      </c>
      <c r="R159" s="33" t="s">
        <v>70</v>
      </c>
      <c r="S159" s="35">
        <v>45658</v>
      </c>
      <c r="T159" s="35">
        <v>46022</v>
      </c>
      <c r="U159" s="148">
        <v>0.25</v>
      </c>
      <c r="V159" s="148">
        <v>0.25</v>
      </c>
      <c r="W159" s="148">
        <v>0.25</v>
      </c>
      <c r="X159" s="148">
        <v>0.25</v>
      </c>
      <c r="Y159" s="148">
        <v>1</v>
      </c>
      <c r="Z159" s="37">
        <v>0</v>
      </c>
      <c r="AA159" s="37">
        <v>0</v>
      </c>
      <c r="AB159" s="37">
        <v>0</v>
      </c>
      <c r="AC159" s="37">
        <v>0</v>
      </c>
      <c r="AD159" s="37">
        <v>0</v>
      </c>
      <c r="AE159" s="37">
        <v>0</v>
      </c>
      <c r="AF159" s="37">
        <v>0</v>
      </c>
      <c r="AG159" s="37">
        <v>0</v>
      </c>
      <c r="AH159" s="39" t="s">
        <v>66</v>
      </c>
      <c r="AI159" s="39" t="s">
        <v>66</v>
      </c>
      <c r="AJ159" s="40" t="s">
        <v>66</v>
      </c>
      <c r="AK159" s="30" t="s">
        <v>694</v>
      </c>
    </row>
    <row r="160" spans="1:37" ht="82.5" customHeight="1" x14ac:dyDescent="0.3">
      <c r="A160" s="30" t="s">
        <v>259</v>
      </c>
      <c r="B160" s="30" t="s">
        <v>217</v>
      </c>
      <c r="C160" s="173" t="s">
        <v>717</v>
      </c>
      <c r="D160" s="30" t="s">
        <v>209</v>
      </c>
      <c r="E160" s="31" t="s">
        <v>670</v>
      </c>
      <c r="F160" s="32" t="s">
        <v>161</v>
      </c>
      <c r="G160" s="43" t="s">
        <v>718</v>
      </c>
      <c r="H160" s="30" t="s">
        <v>719</v>
      </c>
      <c r="I160" s="30" t="s">
        <v>720</v>
      </c>
      <c r="J160" s="30" t="s">
        <v>721</v>
      </c>
      <c r="K160" s="30" t="s">
        <v>65</v>
      </c>
      <c r="L160" s="30" t="s">
        <v>66</v>
      </c>
      <c r="M160" s="155" t="s">
        <v>66</v>
      </c>
      <c r="N160" s="33" t="s">
        <v>158</v>
      </c>
      <c r="O160" s="96" t="s">
        <v>66</v>
      </c>
      <c r="P160" s="96" t="s">
        <v>66</v>
      </c>
      <c r="Q160" s="30" t="s">
        <v>69</v>
      </c>
      <c r="R160" s="33" t="s">
        <v>70</v>
      </c>
      <c r="S160" s="35">
        <v>45658</v>
      </c>
      <c r="T160" s="35">
        <v>46022</v>
      </c>
      <c r="U160" s="148">
        <v>0.25</v>
      </c>
      <c r="V160" s="148">
        <v>0.25</v>
      </c>
      <c r="W160" s="148">
        <v>0.25</v>
      </c>
      <c r="X160" s="148">
        <v>0.25</v>
      </c>
      <c r="Y160" s="148">
        <v>1</v>
      </c>
      <c r="Z160" s="37">
        <v>0</v>
      </c>
      <c r="AA160" s="37">
        <v>0</v>
      </c>
      <c r="AB160" s="37">
        <v>0</v>
      </c>
      <c r="AC160" s="37">
        <v>0</v>
      </c>
      <c r="AD160" s="37">
        <v>0</v>
      </c>
      <c r="AE160" s="37">
        <v>0</v>
      </c>
      <c r="AF160" s="37">
        <v>0</v>
      </c>
      <c r="AG160" s="37">
        <v>0</v>
      </c>
      <c r="AH160" s="39" t="s">
        <v>66</v>
      </c>
      <c r="AI160" s="39" t="s">
        <v>66</v>
      </c>
      <c r="AJ160" s="40" t="s">
        <v>66</v>
      </c>
      <c r="AK160" s="30" t="s">
        <v>694</v>
      </c>
    </row>
    <row r="161" spans="1:37" ht="82.5" customHeight="1" x14ac:dyDescent="0.3">
      <c r="A161" s="30" t="s">
        <v>259</v>
      </c>
      <c r="B161" s="30" t="s">
        <v>217</v>
      </c>
      <c r="C161" s="173" t="s">
        <v>722</v>
      </c>
      <c r="D161" s="30" t="s">
        <v>209</v>
      </c>
      <c r="E161" s="31" t="s">
        <v>670</v>
      </c>
      <c r="F161" s="32" t="s">
        <v>168</v>
      </c>
      <c r="G161" s="30" t="s">
        <v>723</v>
      </c>
      <c r="H161" s="30" t="s">
        <v>724</v>
      </c>
      <c r="I161" s="30" t="s">
        <v>725</v>
      </c>
      <c r="J161" s="30" t="s">
        <v>726</v>
      </c>
      <c r="K161" s="30" t="s">
        <v>65</v>
      </c>
      <c r="L161" s="30" t="s">
        <v>66</v>
      </c>
      <c r="M161" s="155" t="s">
        <v>66</v>
      </c>
      <c r="N161" s="33" t="s">
        <v>158</v>
      </c>
      <c r="O161" s="96" t="s">
        <v>66</v>
      </c>
      <c r="P161" s="96" t="s">
        <v>66</v>
      </c>
      <c r="Q161" s="30" t="s">
        <v>69</v>
      </c>
      <c r="R161" s="33" t="s">
        <v>70</v>
      </c>
      <c r="S161" s="35">
        <v>45658</v>
      </c>
      <c r="T161" s="35">
        <v>46022</v>
      </c>
      <c r="U161" s="148">
        <v>0.25</v>
      </c>
      <c r="V161" s="148">
        <v>0.25</v>
      </c>
      <c r="W161" s="148">
        <v>0.25</v>
      </c>
      <c r="X161" s="148">
        <v>0.25</v>
      </c>
      <c r="Y161" s="148">
        <v>1</v>
      </c>
      <c r="Z161" s="37">
        <v>0</v>
      </c>
      <c r="AA161" s="37">
        <v>0</v>
      </c>
      <c r="AB161" s="37">
        <v>0</v>
      </c>
      <c r="AC161" s="37">
        <v>0</v>
      </c>
      <c r="AD161" s="37">
        <v>0</v>
      </c>
      <c r="AE161" s="37">
        <v>0</v>
      </c>
      <c r="AF161" s="37">
        <v>0</v>
      </c>
      <c r="AG161" s="37">
        <v>0</v>
      </c>
      <c r="AH161" s="39" t="s">
        <v>66</v>
      </c>
      <c r="AI161" s="39" t="s">
        <v>66</v>
      </c>
      <c r="AJ161" s="40" t="s">
        <v>66</v>
      </c>
      <c r="AK161" s="30" t="s">
        <v>694</v>
      </c>
    </row>
    <row r="162" spans="1:37" ht="82.5" customHeight="1" x14ac:dyDescent="0.3">
      <c r="A162" s="30" t="s">
        <v>259</v>
      </c>
      <c r="B162" s="30" t="s">
        <v>217</v>
      </c>
      <c r="C162" s="173" t="s">
        <v>727</v>
      </c>
      <c r="D162" s="30" t="s">
        <v>209</v>
      </c>
      <c r="E162" s="31" t="s">
        <v>670</v>
      </c>
      <c r="F162" s="32" t="s">
        <v>173</v>
      </c>
      <c r="G162" s="155" t="s">
        <v>728</v>
      </c>
      <c r="H162" s="30" t="s">
        <v>729</v>
      </c>
      <c r="I162" s="30" t="s">
        <v>730</v>
      </c>
      <c r="J162" s="30" t="s">
        <v>731</v>
      </c>
      <c r="K162" s="30" t="s">
        <v>65</v>
      </c>
      <c r="L162" s="30" t="s">
        <v>66</v>
      </c>
      <c r="M162" s="155" t="s">
        <v>66</v>
      </c>
      <c r="N162" s="33" t="s">
        <v>158</v>
      </c>
      <c r="O162" s="96" t="s">
        <v>66</v>
      </c>
      <c r="P162" s="96" t="s">
        <v>66</v>
      </c>
      <c r="Q162" s="30" t="s">
        <v>69</v>
      </c>
      <c r="R162" s="33" t="s">
        <v>70</v>
      </c>
      <c r="S162" s="35">
        <v>45658</v>
      </c>
      <c r="T162" s="35">
        <v>46022</v>
      </c>
      <c r="U162" s="148">
        <v>0.25</v>
      </c>
      <c r="V162" s="148">
        <v>0.25</v>
      </c>
      <c r="W162" s="148">
        <v>0.25</v>
      </c>
      <c r="X162" s="148">
        <v>0.25</v>
      </c>
      <c r="Y162" s="148">
        <v>1</v>
      </c>
      <c r="Z162" s="37">
        <v>0</v>
      </c>
      <c r="AA162" s="37">
        <v>0</v>
      </c>
      <c r="AB162" s="37">
        <v>0</v>
      </c>
      <c r="AC162" s="37">
        <v>0</v>
      </c>
      <c r="AD162" s="37">
        <v>0</v>
      </c>
      <c r="AE162" s="37">
        <v>0</v>
      </c>
      <c r="AF162" s="37">
        <v>0</v>
      </c>
      <c r="AG162" s="37">
        <v>0</v>
      </c>
      <c r="AH162" s="39" t="s">
        <v>66</v>
      </c>
      <c r="AI162" s="39" t="s">
        <v>66</v>
      </c>
      <c r="AJ162" s="40" t="s">
        <v>66</v>
      </c>
      <c r="AK162" s="30" t="s">
        <v>694</v>
      </c>
    </row>
    <row r="163" spans="1:37" ht="82.5" customHeight="1" x14ac:dyDescent="0.3">
      <c r="A163" s="30" t="s">
        <v>259</v>
      </c>
      <c r="B163" s="30" t="s">
        <v>217</v>
      </c>
      <c r="C163" s="173" t="s">
        <v>732</v>
      </c>
      <c r="D163" s="30" t="s">
        <v>209</v>
      </c>
      <c r="E163" s="31" t="s">
        <v>670</v>
      </c>
      <c r="F163" s="32" t="s">
        <v>180</v>
      </c>
      <c r="G163" s="30" t="s">
        <v>733</v>
      </c>
      <c r="H163" s="30" t="s">
        <v>734</v>
      </c>
      <c r="I163" s="30" t="s">
        <v>735</v>
      </c>
      <c r="J163" s="33" t="s">
        <v>736</v>
      </c>
      <c r="K163" s="30" t="s">
        <v>65</v>
      </c>
      <c r="L163" s="30" t="s">
        <v>66</v>
      </c>
      <c r="M163" s="155" t="s">
        <v>66</v>
      </c>
      <c r="N163" s="33" t="s">
        <v>158</v>
      </c>
      <c r="O163" s="96" t="s">
        <v>66</v>
      </c>
      <c r="P163" s="96" t="s">
        <v>66</v>
      </c>
      <c r="Q163" s="30" t="s">
        <v>69</v>
      </c>
      <c r="R163" s="33" t="s">
        <v>70</v>
      </c>
      <c r="S163" s="35">
        <v>45658</v>
      </c>
      <c r="T163" s="35">
        <v>46022</v>
      </c>
      <c r="U163" s="148">
        <v>0.25</v>
      </c>
      <c r="V163" s="148">
        <v>0.25</v>
      </c>
      <c r="W163" s="148">
        <v>0.25</v>
      </c>
      <c r="X163" s="148">
        <v>0.25</v>
      </c>
      <c r="Y163" s="148">
        <v>1</v>
      </c>
      <c r="Z163" s="37">
        <v>0</v>
      </c>
      <c r="AA163" s="37">
        <v>0</v>
      </c>
      <c r="AB163" s="37">
        <v>0</v>
      </c>
      <c r="AC163" s="37">
        <v>0</v>
      </c>
      <c r="AD163" s="37">
        <v>0</v>
      </c>
      <c r="AE163" s="37">
        <v>0</v>
      </c>
      <c r="AF163" s="37">
        <v>0</v>
      </c>
      <c r="AG163" s="37">
        <v>0</v>
      </c>
      <c r="AH163" s="39" t="s">
        <v>66</v>
      </c>
      <c r="AI163" s="39" t="s">
        <v>66</v>
      </c>
      <c r="AJ163" s="40" t="s">
        <v>66</v>
      </c>
      <c r="AK163" s="30" t="s">
        <v>737</v>
      </c>
    </row>
    <row r="164" spans="1:37" ht="82.5" customHeight="1" x14ac:dyDescent="0.3">
      <c r="A164" s="30" t="s">
        <v>259</v>
      </c>
      <c r="B164" s="30" t="s">
        <v>217</v>
      </c>
      <c r="C164" s="173" t="s">
        <v>738</v>
      </c>
      <c r="D164" s="30" t="s">
        <v>209</v>
      </c>
      <c r="E164" s="31" t="s">
        <v>670</v>
      </c>
      <c r="F164" s="32" t="s">
        <v>187</v>
      </c>
      <c r="G164" s="155" t="s">
        <v>739</v>
      </c>
      <c r="H164" s="30" t="s">
        <v>740</v>
      </c>
      <c r="I164" s="30" t="s">
        <v>741</v>
      </c>
      <c r="J164" s="30" t="s">
        <v>742</v>
      </c>
      <c r="K164" s="30" t="s">
        <v>65</v>
      </c>
      <c r="L164" s="30" t="s">
        <v>66</v>
      </c>
      <c r="M164" s="155" t="s">
        <v>66</v>
      </c>
      <c r="N164" s="33" t="s">
        <v>158</v>
      </c>
      <c r="O164" s="96" t="s">
        <v>66</v>
      </c>
      <c r="P164" s="96" t="s">
        <v>66</v>
      </c>
      <c r="Q164" s="30" t="s">
        <v>69</v>
      </c>
      <c r="R164" s="33" t="s">
        <v>70</v>
      </c>
      <c r="S164" s="35">
        <v>45658</v>
      </c>
      <c r="T164" s="35">
        <v>46022</v>
      </c>
      <c r="U164" s="148">
        <v>0.25</v>
      </c>
      <c r="V164" s="148">
        <v>0.25</v>
      </c>
      <c r="W164" s="148">
        <v>0.25</v>
      </c>
      <c r="X164" s="148">
        <v>0.25</v>
      </c>
      <c r="Y164" s="148">
        <v>1</v>
      </c>
      <c r="Z164" s="37">
        <v>0</v>
      </c>
      <c r="AA164" s="37">
        <v>0</v>
      </c>
      <c r="AB164" s="37">
        <v>0</v>
      </c>
      <c r="AC164" s="37">
        <v>0</v>
      </c>
      <c r="AD164" s="37">
        <v>0</v>
      </c>
      <c r="AE164" s="37">
        <v>0</v>
      </c>
      <c r="AF164" s="37">
        <v>0</v>
      </c>
      <c r="AG164" s="37">
        <v>0</v>
      </c>
      <c r="AH164" s="39" t="s">
        <v>66</v>
      </c>
      <c r="AI164" s="39" t="s">
        <v>66</v>
      </c>
      <c r="AJ164" s="40" t="s">
        <v>66</v>
      </c>
      <c r="AK164" s="30" t="s">
        <v>737</v>
      </c>
    </row>
    <row r="165" spans="1:37" ht="82.5" customHeight="1" x14ac:dyDescent="0.3">
      <c r="A165" s="30" t="s">
        <v>259</v>
      </c>
      <c r="B165" s="30" t="s">
        <v>217</v>
      </c>
      <c r="C165" s="173" t="s">
        <v>743</v>
      </c>
      <c r="D165" s="95" t="s">
        <v>209</v>
      </c>
      <c r="E165" s="175" t="s">
        <v>670</v>
      </c>
      <c r="F165" s="176" t="s">
        <v>194</v>
      </c>
      <c r="G165" s="174" t="s">
        <v>744</v>
      </c>
      <c r="H165" s="95" t="s">
        <v>745</v>
      </c>
      <c r="I165" s="95" t="s">
        <v>746</v>
      </c>
      <c r="J165" s="95" t="s">
        <v>747</v>
      </c>
      <c r="K165" s="95" t="s">
        <v>65</v>
      </c>
      <c r="L165" s="95" t="s">
        <v>66</v>
      </c>
      <c r="M165" s="174" t="s">
        <v>66</v>
      </c>
      <c r="N165" s="177" t="s">
        <v>158</v>
      </c>
      <c r="O165" s="96" t="s">
        <v>66</v>
      </c>
      <c r="P165" s="96" t="s">
        <v>66</v>
      </c>
      <c r="Q165" s="95" t="s">
        <v>69</v>
      </c>
      <c r="R165" s="177" t="s">
        <v>70</v>
      </c>
      <c r="S165" s="48">
        <v>45658</v>
      </c>
      <c r="T165" s="48">
        <v>46022</v>
      </c>
      <c r="U165" s="178">
        <v>0.25</v>
      </c>
      <c r="V165" s="178">
        <v>0.25</v>
      </c>
      <c r="W165" s="178">
        <v>0.25</v>
      </c>
      <c r="X165" s="178">
        <v>0.25</v>
      </c>
      <c r="Y165" s="178">
        <v>1</v>
      </c>
      <c r="Z165" s="37">
        <v>0</v>
      </c>
      <c r="AA165" s="37">
        <v>0</v>
      </c>
      <c r="AB165" s="37">
        <v>0</v>
      </c>
      <c r="AC165" s="37">
        <v>0</v>
      </c>
      <c r="AD165" s="37">
        <v>0</v>
      </c>
      <c r="AE165" s="37">
        <v>0</v>
      </c>
      <c r="AF165" s="37">
        <v>0</v>
      </c>
      <c r="AG165" s="37">
        <v>0</v>
      </c>
      <c r="AH165" s="39" t="s">
        <v>66</v>
      </c>
      <c r="AI165" s="39" t="s">
        <v>66</v>
      </c>
      <c r="AJ165" s="40" t="s">
        <v>66</v>
      </c>
      <c r="AK165" s="95" t="s">
        <v>737</v>
      </c>
    </row>
    <row r="166" spans="1:37" ht="82.5" customHeight="1" x14ac:dyDescent="0.3">
      <c r="A166" s="30" t="s">
        <v>259</v>
      </c>
      <c r="B166" s="30" t="s">
        <v>217</v>
      </c>
      <c r="C166" s="173" t="s">
        <v>748</v>
      </c>
      <c r="D166" s="30" t="s">
        <v>209</v>
      </c>
      <c r="E166" s="31" t="s">
        <v>670</v>
      </c>
      <c r="F166" s="32" t="s">
        <v>200</v>
      </c>
      <c r="G166" s="43" t="s">
        <v>749</v>
      </c>
      <c r="H166" s="30" t="s">
        <v>750</v>
      </c>
      <c r="I166" s="30" t="s">
        <v>751</v>
      </c>
      <c r="J166" s="30" t="s">
        <v>752</v>
      </c>
      <c r="K166" s="30" t="s">
        <v>65</v>
      </c>
      <c r="L166" s="30" t="s">
        <v>66</v>
      </c>
      <c r="M166" s="155" t="s">
        <v>66</v>
      </c>
      <c r="N166" s="33" t="s">
        <v>158</v>
      </c>
      <c r="O166" s="96" t="s">
        <v>66</v>
      </c>
      <c r="P166" s="96" t="s">
        <v>66</v>
      </c>
      <c r="Q166" s="30" t="s">
        <v>69</v>
      </c>
      <c r="R166" s="33" t="s">
        <v>70</v>
      </c>
      <c r="S166" s="35">
        <v>45658</v>
      </c>
      <c r="T166" s="35">
        <v>46022</v>
      </c>
      <c r="U166" s="148">
        <v>0.25</v>
      </c>
      <c r="V166" s="148">
        <v>0.25</v>
      </c>
      <c r="W166" s="148">
        <v>0.25</v>
      </c>
      <c r="X166" s="148">
        <v>0.25</v>
      </c>
      <c r="Y166" s="148">
        <v>1</v>
      </c>
      <c r="Z166" s="37">
        <v>0</v>
      </c>
      <c r="AA166" s="37">
        <v>0</v>
      </c>
      <c r="AB166" s="37">
        <v>0</v>
      </c>
      <c r="AC166" s="37">
        <v>0</v>
      </c>
      <c r="AD166" s="37">
        <v>0</v>
      </c>
      <c r="AE166" s="37">
        <v>0</v>
      </c>
      <c r="AF166" s="37">
        <v>0</v>
      </c>
      <c r="AG166" s="37">
        <v>0</v>
      </c>
      <c r="AH166" s="39" t="s">
        <v>66</v>
      </c>
      <c r="AI166" s="39" t="s">
        <v>66</v>
      </c>
      <c r="AJ166" s="40" t="s">
        <v>66</v>
      </c>
      <c r="AK166" s="30" t="s">
        <v>737</v>
      </c>
    </row>
    <row r="167" spans="1:37" ht="82.5" customHeight="1" x14ac:dyDescent="0.3">
      <c r="A167" s="30" t="s">
        <v>259</v>
      </c>
      <c r="B167" s="30" t="s">
        <v>217</v>
      </c>
      <c r="C167" s="173" t="s">
        <v>753</v>
      </c>
      <c r="D167" s="30" t="s">
        <v>209</v>
      </c>
      <c r="E167" s="31" t="s">
        <v>670</v>
      </c>
      <c r="F167" s="32" t="s">
        <v>590</v>
      </c>
      <c r="G167" s="43" t="s">
        <v>754</v>
      </c>
      <c r="H167" s="30" t="s">
        <v>755</v>
      </c>
      <c r="I167" s="30" t="s">
        <v>756</v>
      </c>
      <c r="J167" s="30" t="s">
        <v>757</v>
      </c>
      <c r="K167" s="30" t="s">
        <v>65</v>
      </c>
      <c r="L167" s="30" t="s">
        <v>66</v>
      </c>
      <c r="M167" s="155" t="s">
        <v>66</v>
      </c>
      <c r="N167" s="33" t="s">
        <v>158</v>
      </c>
      <c r="O167" s="96" t="s">
        <v>66</v>
      </c>
      <c r="P167" s="96" t="s">
        <v>66</v>
      </c>
      <c r="Q167" s="30" t="s">
        <v>69</v>
      </c>
      <c r="R167" s="33" t="s">
        <v>70</v>
      </c>
      <c r="S167" s="35">
        <v>45658</v>
      </c>
      <c r="T167" s="35">
        <v>46022</v>
      </c>
      <c r="U167" s="148">
        <v>0.25</v>
      </c>
      <c r="V167" s="148">
        <v>0.25</v>
      </c>
      <c r="W167" s="148">
        <v>0.25</v>
      </c>
      <c r="X167" s="148">
        <v>0.25</v>
      </c>
      <c r="Y167" s="148">
        <v>1</v>
      </c>
      <c r="Z167" s="37">
        <v>0</v>
      </c>
      <c r="AA167" s="37">
        <v>0</v>
      </c>
      <c r="AB167" s="37">
        <v>0</v>
      </c>
      <c r="AC167" s="37">
        <v>0</v>
      </c>
      <c r="AD167" s="37">
        <v>0</v>
      </c>
      <c r="AE167" s="37">
        <v>0</v>
      </c>
      <c r="AF167" s="37">
        <v>0</v>
      </c>
      <c r="AG167" s="37">
        <v>0</v>
      </c>
      <c r="AH167" s="39" t="s">
        <v>66</v>
      </c>
      <c r="AI167" s="39" t="s">
        <v>66</v>
      </c>
      <c r="AJ167" s="40" t="s">
        <v>66</v>
      </c>
      <c r="AK167" s="30" t="s">
        <v>694</v>
      </c>
    </row>
    <row r="168" spans="1:37" ht="82.5" customHeight="1" x14ac:dyDescent="0.3">
      <c r="A168" s="30" t="s">
        <v>259</v>
      </c>
      <c r="B168" s="30" t="s">
        <v>217</v>
      </c>
      <c r="C168" s="173" t="s">
        <v>758</v>
      </c>
      <c r="D168" s="30" t="s">
        <v>209</v>
      </c>
      <c r="E168" s="31" t="s">
        <v>670</v>
      </c>
      <c r="F168" s="32" t="s">
        <v>596</v>
      </c>
      <c r="G168" s="43" t="s">
        <v>759</v>
      </c>
      <c r="H168" s="30" t="s">
        <v>760</v>
      </c>
      <c r="I168" s="30" t="s">
        <v>761</v>
      </c>
      <c r="J168" s="30" t="s">
        <v>762</v>
      </c>
      <c r="K168" s="30" t="s">
        <v>65</v>
      </c>
      <c r="L168" s="30" t="s">
        <v>66</v>
      </c>
      <c r="M168" s="155" t="s">
        <v>66</v>
      </c>
      <c r="N168" s="33" t="s">
        <v>158</v>
      </c>
      <c r="O168" s="96" t="s">
        <v>66</v>
      </c>
      <c r="P168" s="96" t="s">
        <v>66</v>
      </c>
      <c r="Q168" s="30" t="s">
        <v>69</v>
      </c>
      <c r="R168" s="33" t="s">
        <v>70</v>
      </c>
      <c r="S168" s="35">
        <v>45658</v>
      </c>
      <c r="T168" s="35">
        <v>46022</v>
      </c>
      <c r="U168" s="148">
        <v>0.25</v>
      </c>
      <c r="V168" s="148">
        <v>0.25</v>
      </c>
      <c r="W168" s="148">
        <v>0.25</v>
      </c>
      <c r="X168" s="148">
        <v>0.25</v>
      </c>
      <c r="Y168" s="148">
        <v>1</v>
      </c>
      <c r="Z168" s="37">
        <v>0</v>
      </c>
      <c r="AA168" s="37">
        <v>0</v>
      </c>
      <c r="AB168" s="37">
        <v>0</v>
      </c>
      <c r="AC168" s="37">
        <v>0</v>
      </c>
      <c r="AD168" s="37">
        <v>0</v>
      </c>
      <c r="AE168" s="37">
        <v>0</v>
      </c>
      <c r="AF168" s="37">
        <v>0</v>
      </c>
      <c r="AG168" s="37">
        <v>0</v>
      </c>
      <c r="AH168" s="39" t="s">
        <v>66</v>
      </c>
      <c r="AI168" s="39" t="s">
        <v>66</v>
      </c>
      <c r="AJ168" s="40" t="s">
        <v>66</v>
      </c>
      <c r="AK168" s="30" t="s">
        <v>694</v>
      </c>
    </row>
    <row r="169" spans="1:37" ht="82.5" customHeight="1" x14ac:dyDescent="0.3">
      <c r="A169" s="30" t="s">
        <v>259</v>
      </c>
      <c r="B169" s="30" t="s">
        <v>217</v>
      </c>
      <c r="C169" s="173" t="s">
        <v>763</v>
      </c>
      <c r="D169" s="30" t="s">
        <v>209</v>
      </c>
      <c r="E169" s="31" t="s">
        <v>670</v>
      </c>
      <c r="F169" s="32" t="s">
        <v>764</v>
      </c>
      <c r="G169" s="43" t="s">
        <v>765</v>
      </c>
      <c r="H169" s="30" t="s">
        <v>766</v>
      </c>
      <c r="I169" s="30" t="s">
        <v>767</v>
      </c>
      <c r="J169" s="30" t="s">
        <v>768</v>
      </c>
      <c r="K169" s="30" t="s">
        <v>65</v>
      </c>
      <c r="L169" s="30" t="s">
        <v>66</v>
      </c>
      <c r="M169" s="155" t="s">
        <v>66</v>
      </c>
      <c r="N169" s="33" t="s">
        <v>158</v>
      </c>
      <c r="O169" s="96" t="s">
        <v>66</v>
      </c>
      <c r="P169" s="96" t="s">
        <v>66</v>
      </c>
      <c r="Q169" s="30" t="s">
        <v>69</v>
      </c>
      <c r="R169" s="33" t="s">
        <v>70</v>
      </c>
      <c r="S169" s="35">
        <v>45658</v>
      </c>
      <c r="T169" s="35">
        <v>46022</v>
      </c>
      <c r="U169" s="148">
        <v>0.25</v>
      </c>
      <c r="V169" s="148">
        <v>0.25</v>
      </c>
      <c r="W169" s="148">
        <v>0.25</v>
      </c>
      <c r="X169" s="148">
        <v>0.25</v>
      </c>
      <c r="Y169" s="148">
        <v>1</v>
      </c>
      <c r="Z169" s="37">
        <v>0</v>
      </c>
      <c r="AA169" s="37">
        <v>0</v>
      </c>
      <c r="AB169" s="37">
        <v>0</v>
      </c>
      <c r="AC169" s="37">
        <v>0</v>
      </c>
      <c r="AD169" s="37">
        <v>0</v>
      </c>
      <c r="AE169" s="37">
        <v>0</v>
      </c>
      <c r="AF169" s="37">
        <v>0</v>
      </c>
      <c r="AG169" s="37">
        <v>0</v>
      </c>
      <c r="AH169" s="39" t="s">
        <v>66</v>
      </c>
      <c r="AI169" s="39" t="s">
        <v>66</v>
      </c>
      <c r="AJ169" s="40" t="s">
        <v>66</v>
      </c>
      <c r="AK169" s="30" t="s">
        <v>694</v>
      </c>
    </row>
    <row r="170" spans="1:37" ht="82.5" customHeight="1" x14ac:dyDescent="0.3">
      <c r="A170" s="30" t="s">
        <v>259</v>
      </c>
      <c r="B170" s="30" t="s">
        <v>217</v>
      </c>
      <c r="C170" s="173" t="s">
        <v>769</v>
      </c>
      <c r="D170" s="30" t="s">
        <v>209</v>
      </c>
      <c r="E170" s="31" t="s">
        <v>670</v>
      </c>
      <c r="F170" s="32" t="s">
        <v>606</v>
      </c>
      <c r="G170" s="43" t="s">
        <v>770</v>
      </c>
      <c r="H170" s="30" t="s">
        <v>771</v>
      </c>
      <c r="I170" s="30" t="s">
        <v>772</v>
      </c>
      <c r="J170" s="30" t="s">
        <v>773</v>
      </c>
      <c r="K170" s="30" t="s">
        <v>65</v>
      </c>
      <c r="L170" s="30" t="s">
        <v>66</v>
      </c>
      <c r="M170" s="155" t="s">
        <v>66</v>
      </c>
      <c r="N170" s="33" t="s">
        <v>158</v>
      </c>
      <c r="O170" s="96" t="s">
        <v>66</v>
      </c>
      <c r="P170" s="96" t="s">
        <v>66</v>
      </c>
      <c r="Q170" s="30" t="s">
        <v>69</v>
      </c>
      <c r="R170" s="33" t="s">
        <v>70</v>
      </c>
      <c r="S170" s="35">
        <v>45658</v>
      </c>
      <c r="T170" s="35">
        <v>46022</v>
      </c>
      <c r="U170" s="148">
        <v>0.25</v>
      </c>
      <c r="V170" s="148">
        <v>0.25</v>
      </c>
      <c r="W170" s="148">
        <v>0.25</v>
      </c>
      <c r="X170" s="148">
        <v>0.25</v>
      </c>
      <c r="Y170" s="148">
        <v>1</v>
      </c>
      <c r="Z170" s="37">
        <v>0</v>
      </c>
      <c r="AA170" s="37">
        <v>0</v>
      </c>
      <c r="AB170" s="37">
        <v>0</v>
      </c>
      <c r="AC170" s="37">
        <v>0</v>
      </c>
      <c r="AD170" s="37">
        <v>0</v>
      </c>
      <c r="AE170" s="37">
        <v>0</v>
      </c>
      <c r="AF170" s="37">
        <v>0</v>
      </c>
      <c r="AG170" s="37">
        <v>0</v>
      </c>
      <c r="AH170" s="39" t="s">
        <v>66</v>
      </c>
      <c r="AI170" s="39" t="s">
        <v>66</v>
      </c>
      <c r="AJ170" s="40" t="s">
        <v>66</v>
      </c>
      <c r="AK170" s="30" t="s">
        <v>711</v>
      </c>
    </row>
    <row r="171" spans="1:37" ht="82.5" customHeight="1" x14ac:dyDescent="0.3">
      <c r="A171" s="30" t="s">
        <v>259</v>
      </c>
      <c r="B171" s="30" t="s">
        <v>217</v>
      </c>
      <c r="C171" s="173" t="s">
        <v>774</v>
      </c>
      <c r="D171" s="30" t="s">
        <v>209</v>
      </c>
      <c r="E171" s="31" t="s">
        <v>670</v>
      </c>
      <c r="F171" s="32" t="s">
        <v>611</v>
      </c>
      <c r="G171" s="43" t="s">
        <v>514</v>
      </c>
      <c r="H171" s="30" t="s">
        <v>775</v>
      </c>
      <c r="I171" s="30" t="s">
        <v>776</v>
      </c>
      <c r="J171" s="30" t="s">
        <v>777</v>
      </c>
      <c r="K171" s="30" t="s">
        <v>65</v>
      </c>
      <c r="L171" s="30" t="s">
        <v>66</v>
      </c>
      <c r="M171" s="155" t="s">
        <v>66</v>
      </c>
      <c r="N171" s="33" t="s">
        <v>158</v>
      </c>
      <c r="O171" s="96" t="s">
        <v>66</v>
      </c>
      <c r="P171" s="96" t="s">
        <v>66</v>
      </c>
      <c r="Q171" s="30" t="s">
        <v>69</v>
      </c>
      <c r="R171" s="33" t="s">
        <v>70</v>
      </c>
      <c r="S171" s="35">
        <v>45658</v>
      </c>
      <c r="T171" s="35">
        <v>46022</v>
      </c>
      <c r="U171" s="148">
        <v>0.25</v>
      </c>
      <c r="V171" s="148">
        <v>0.25</v>
      </c>
      <c r="W171" s="148">
        <v>0.25</v>
      </c>
      <c r="X171" s="148">
        <v>0.25</v>
      </c>
      <c r="Y171" s="148">
        <v>1</v>
      </c>
      <c r="Z171" s="37">
        <v>0</v>
      </c>
      <c r="AA171" s="37">
        <v>0</v>
      </c>
      <c r="AB171" s="37">
        <v>0</v>
      </c>
      <c r="AC171" s="37">
        <v>0</v>
      </c>
      <c r="AD171" s="37">
        <v>0</v>
      </c>
      <c r="AE171" s="37">
        <v>0</v>
      </c>
      <c r="AF171" s="37">
        <v>0</v>
      </c>
      <c r="AG171" s="37">
        <v>0</v>
      </c>
      <c r="AH171" s="39" t="s">
        <v>66</v>
      </c>
      <c r="AI171" s="39" t="s">
        <v>66</v>
      </c>
      <c r="AJ171" s="40" t="s">
        <v>66</v>
      </c>
      <c r="AK171" s="30" t="s">
        <v>711</v>
      </c>
    </row>
    <row r="172" spans="1:37" ht="21.75" customHeight="1" x14ac:dyDescent="0.3">
      <c r="A172" s="87"/>
      <c r="B172" s="56"/>
      <c r="C172" s="56"/>
      <c r="D172" s="56"/>
      <c r="E172" s="56"/>
      <c r="F172" s="56"/>
      <c r="G172" s="56"/>
      <c r="H172" s="56"/>
      <c r="I172" s="56"/>
      <c r="J172" s="56"/>
      <c r="K172" s="56"/>
      <c r="L172" s="56"/>
      <c r="M172" s="56"/>
      <c r="N172" s="56"/>
      <c r="O172" s="56"/>
      <c r="P172" s="88" t="s">
        <v>778</v>
      </c>
      <c r="Q172" s="56"/>
      <c r="R172" s="56"/>
      <c r="S172" s="56"/>
      <c r="T172" s="56"/>
      <c r="U172" s="56"/>
      <c r="V172" s="56"/>
      <c r="W172" s="56"/>
      <c r="X172" s="56"/>
      <c r="Y172" s="56"/>
      <c r="Z172" s="56"/>
      <c r="AA172" s="56"/>
      <c r="AB172" s="56"/>
      <c r="AC172" s="56"/>
      <c r="AD172" s="56"/>
      <c r="AE172" s="58">
        <f>SUM(AE152:AE171)</f>
        <v>25111</v>
      </c>
      <c r="AF172" s="58">
        <f>SUM(AF152:AF171)</f>
        <v>0</v>
      </c>
      <c r="AG172" s="58">
        <f>SUM(AG152:AG171)</f>
        <v>25111</v>
      </c>
      <c r="AH172" s="55"/>
      <c r="AI172" s="55"/>
      <c r="AJ172" s="55"/>
      <c r="AK172" s="61"/>
    </row>
    <row r="173" spans="1:37" ht="97.5" customHeight="1" x14ac:dyDescent="0.3">
      <c r="A173" s="30" t="s">
        <v>56</v>
      </c>
      <c r="B173" s="30" t="s">
        <v>81</v>
      </c>
      <c r="C173" s="43" t="s">
        <v>779</v>
      </c>
      <c r="D173" s="30" t="s">
        <v>209</v>
      </c>
      <c r="E173" s="31" t="s">
        <v>780</v>
      </c>
      <c r="F173" s="32" t="s">
        <v>118</v>
      </c>
      <c r="G173" s="30" t="s">
        <v>781</v>
      </c>
      <c r="H173" s="30" t="s">
        <v>1671</v>
      </c>
      <c r="I173" s="30" t="s">
        <v>782</v>
      </c>
      <c r="J173" s="30" t="s">
        <v>783</v>
      </c>
      <c r="K173" s="30" t="s">
        <v>65</v>
      </c>
      <c r="L173" s="30" t="s">
        <v>66</v>
      </c>
      <c r="M173" s="65" t="s">
        <v>784</v>
      </c>
      <c r="N173" s="33" t="s">
        <v>526</v>
      </c>
      <c r="O173" s="96" t="s">
        <v>785</v>
      </c>
      <c r="P173" s="96" t="s">
        <v>786</v>
      </c>
      <c r="Q173" s="30" t="s">
        <v>69</v>
      </c>
      <c r="R173" s="33" t="s">
        <v>70</v>
      </c>
      <c r="S173" s="35">
        <v>45660</v>
      </c>
      <c r="T173" s="35">
        <v>46022</v>
      </c>
      <c r="U173" s="36">
        <v>5000</v>
      </c>
      <c r="V173" s="36">
        <v>5000</v>
      </c>
      <c r="W173" s="36">
        <v>5000</v>
      </c>
      <c r="X173" s="36">
        <v>6473</v>
      </c>
      <c r="Y173" s="36">
        <v>21473</v>
      </c>
      <c r="Z173" s="37">
        <v>1500</v>
      </c>
      <c r="AA173" s="37">
        <v>1500</v>
      </c>
      <c r="AB173" s="37">
        <v>2000</v>
      </c>
      <c r="AC173" s="37">
        <v>1500</v>
      </c>
      <c r="AD173" s="37">
        <v>6500</v>
      </c>
      <c r="AE173" s="38">
        <f>AD173</f>
        <v>6500</v>
      </c>
      <c r="AF173" s="38">
        <v>0</v>
      </c>
      <c r="AG173" s="38">
        <v>6500</v>
      </c>
      <c r="AH173" s="34" t="s">
        <v>1983</v>
      </c>
      <c r="AI173" s="34" t="s">
        <v>2182</v>
      </c>
      <c r="AJ173" s="161" t="s">
        <v>2261</v>
      </c>
      <c r="AK173" s="30" t="s">
        <v>787</v>
      </c>
    </row>
    <row r="174" spans="1:37" ht="97.5" customHeight="1" x14ac:dyDescent="0.3">
      <c r="A174" s="30" t="s">
        <v>56</v>
      </c>
      <c r="B174" s="30" t="s">
        <v>97</v>
      </c>
      <c r="C174" s="43" t="s">
        <v>815</v>
      </c>
      <c r="D174" s="30" t="s">
        <v>209</v>
      </c>
      <c r="E174" s="31" t="s">
        <v>780</v>
      </c>
      <c r="F174" s="32" t="s">
        <v>421</v>
      </c>
      <c r="G174" s="95" t="s">
        <v>816</v>
      </c>
      <c r="H174" s="95" t="s">
        <v>817</v>
      </c>
      <c r="I174" s="95" t="s">
        <v>818</v>
      </c>
      <c r="J174" s="30" t="s">
        <v>819</v>
      </c>
      <c r="K174" s="30" t="s">
        <v>65</v>
      </c>
      <c r="L174" s="30" t="s">
        <v>66</v>
      </c>
      <c r="M174" s="65" t="s">
        <v>820</v>
      </c>
      <c r="N174" s="33" t="s">
        <v>526</v>
      </c>
      <c r="O174" s="96" t="s">
        <v>66</v>
      </c>
      <c r="P174" s="96" t="s">
        <v>66</v>
      </c>
      <c r="Q174" s="30" t="s">
        <v>366</v>
      </c>
      <c r="R174" s="33" t="s">
        <v>70</v>
      </c>
      <c r="S174" s="179">
        <v>45787</v>
      </c>
      <c r="T174" s="179">
        <v>46022</v>
      </c>
      <c r="U174" s="180"/>
      <c r="V174" s="157">
        <v>1</v>
      </c>
      <c r="W174" s="180"/>
      <c r="X174" s="180"/>
      <c r="Y174" s="66">
        <v>1</v>
      </c>
      <c r="Z174" s="181">
        <v>1650</v>
      </c>
      <c r="AA174" s="181">
        <v>1650</v>
      </c>
      <c r="AB174" s="181">
        <v>1650</v>
      </c>
      <c r="AC174" s="181">
        <v>1650</v>
      </c>
      <c r="AD174" s="182">
        <v>6600</v>
      </c>
      <c r="AE174" s="38">
        <f>AD174</f>
        <v>6600</v>
      </c>
      <c r="AF174" s="38">
        <v>0</v>
      </c>
      <c r="AG174" s="38">
        <v>6600</v>
      </c>
      <c r="AH174" s="39" t="s">
        <v>1984</v>
      </c>
      <c r="AI174" s="39" t="s">
        <v>2184</v>
      </c>
      <c r="AJ174" s="161" t="s">
        <v>2168</v>
      </c>
      <c r="AK174" s="65" t="s">
        <v>804</v>
      </c>
    </row>
    <row r="175" spans="1:37" ht="97.5" customHeight="1" x14ac:dyDescent="0.3">
      <c r="A175" s="30" t="s">
        <v>277</v>
      </c>
      <c r="B175" s="30" t="s">
        <v>278</v>
      </c>
      <c r="C175" s="43" t="s">
        <v>788</v>
      </c>
      <c r="D175" s="30" t="s">
        <v>209</v>
      </c>
      <c r="E175" s="31" t="s">
        <v>780</v>
      </c>
      <c r="F175" s="32" t="s">
        <v>60</v>
      </c>
      <c r="G175" s="30" t="s">
        <v>789</v>
      </c>
      <c r="H175" s="95" t="s">
        <v>790</v>
      </c>
      <c r="I175" s="30" t="s">
        <v>791</v>
      </c>
      <c r="J175" s="30" t="s">
        <v>792</v>
      </c>
      <c r="K175" s="30" t="s">
        <v>65</v>
      </c>
      <c r="L175" s="30" t="s">
        <v>66</v>
      </c>
      <c r="M175" s="65" t="s">
        <v>784</v>
      </c>
      <c r="N175" s="33" t="s">
        <v>158</v>
      </c>
      <c r="O175" s="96" t="s">
        <v>793</v>
      </c>
      <c r="P175" s="96" t="s">
        <v>66</v>
      </c>
      <c r="Q175" s="30" t="s">
        <v>69</v>
      </c>
      <c r="R175" s="33" t="s">
        <v>70</v>
      </c>
      <c r="S175" s="35">
        <v>45689</v>
      </c>
      <c r="T175" s="35">
        <v>46022</v>
      </c>
      <c r="U175" s="66">
        <v>2</v>
      </c>
      <c r="V175" s="66">
        <v>4</v>
      </c>
      <c r="W175" s="66">
        <v>1</v>
      </c>
      <c r="X175" s="66">
        <v>3</v>
      </c>
      <c r="Y175" s="66">
        <v>10</v>
      </c>
      <c r="Z175" s="37">
        <v>0</v>
      </c>
      <c r="AA175" s="37">
        <v>0</v>
      </c>
      <c r="AB175" s="37">
        <v>0</v>
      </c>
      <c r="AC175" s="37">
        <v>0</v>
      </c>
      <c r="AD175" s="37">
        <v>0</v>
      </c>
      <c r="AE175" s="38">
        <v>0</v>
      </c>
      <c r="AF175" s="38">
        <v>0</v>
      </c>
      <c r="AG175" s="38">
        <v>0</v>
      </c>
      <c r="AH175" s="39" t="s">
        <v>66</v>
      </c>
      <c r="AI175" s="39" t="s">
        <v>66</v>
      </c>
      <c r="AJ175" s="161" t="s">
        <v>66</v>
      </c>
      <c r="AK175" s="30" t="s">
        <v>787</v>
      </c>
    </row>
    <row r="176" spans="1:37" ht="116.25" customHeight="1" x14ac:dyDescent="0.3">
      <c r="A176" s="30" t="s">
        <v>56</v>
      </c>
      <c r="B176" s="30" t="s">
        <v>278</v>
      </c>
      <c r="C176" s="43" t="s">
        <v>794</v>
      </c>
      <c r="D176" s="30" t="s">
        <v>209</v>
      </c>
      <c r="E176" s="31" t="s">
        <v>780</v>
      </c>
      <c r="F176" s="32" t="s">
        <v>75</v>
      </c>
      <c r="G176" s="30" t="s">
        <v>795</v>
      </c>
      <c r="H176" s="95" t="s">
        <v>796</v>
      </c>
      <c r="I176" s="30" t="s">
        <v>797</v>
      </c>
      <c r="J176" s="30" t="s">
        <v>299</v>
      </c>
      <c r="K176" s="30" t="s">
        <v>65</v>
      </c>
      <c r="L176" s="30" t="s">
        <v>66</v>
      </c>
      <c r="M176" s="30" t="s">
        <v>798</v>
      </c>
      <c r="N176" s="33" t="s">
        <v>158</v>
      </c>
      <c r="O176" s="96" t="s">
        <v>66</v>
      </c>
      <c r="P176" s="96" t="s">
        <v>66</v>
      </c>
      <c r="Q176" s="30" t="s">
        <v>69</v>
      </c>
      <c r="R176" s="33" t="s">
        <v>70</v>
      </c>
      <c r="S176" s="35">
        <v>45660</v>
      </c>
      <c r="T176" s="35">
        <v>46022</v>
      </c>
      <c r="U176" s="66">
        <v>1</v>
      </c>
      <c r="V176" s="66">
        <v>2</v>
      </c>
      <c r="W176" s="66">
        <v>1</v>
      </c>
      <c r="X176" s="66">
        <v>2</v>
      </c>
      <c r="Y176" s="66">
        <v>6</v>
      </c>
      <c r="Z176" s="37">
        <v>0</v>
      </c>
      <c r="AA176" s="37">
        <v>0</v>
      </c>
      <c r="AB176" s="37">
        <v>0</v>
      </c>
      <c r="AC176" s="37">
        <v>0</v>
      </c>
      <c r="AD176" s="37">
        <v>0</v>
      </c>
      <c r="AE176" s="38">
        <v>0</v>
      </c>
      <c r="AF176" s="38">
        <v>0</v>
      </c>
      <c r="AG176" s="38">
        <v>0</v>
      </c>
      <c r="AH176" s="39" t="s">
        <v>66</v>
      </c>
      <c r="AI176" s="39" t="s">
        <v>66</v>
      </c>
      <c r="AJ176" s="161" t="s">
        <v>66</v>
      </c>
      <c r="AK176" s="30" t="s">
        <v>787</v>
      </c>
    </row>
    <row r="177" spans="1:37" ht="82.5" customHeight="1" x14ac:dyDescent="0.3">
      <c r="A177" s="30" t="s">
        <v>56</v>
      </c>
      <c r="B177" s="30" t="s">
        <v>97</v>
      </c>
      <c r="C177" s="43" t="s">
        <v>799</v>
      </c>
      <c r="D177" s="30" t="s">
        <v>209</v>
      </c>
      <c r="E177" s="31" t="s">
        <v>780</v>
      </c>
      <c r="F177" s="32" t="s">
        <v>83</v>
      </c>
      <c r="G177" s="30" t="s">
        <v>800</v>
      </c>
      <c r="H177" s="30" t="s">
        <v>801</v>
      </c>
      <c r="I177" s="30" t="s">
        <v>802</v>
      </c>
      <c r="J177" s="30" t="s">
        <v>803</v>
      </c>
      <c r="K177" s="65" t="s">
        <v>65</v>
      </c>
      <c r="L177" s="30" t="s">
        <v>66</v>
      </c>
      <c r="M177" s="65" t="s">
        <v>784</v>
      </c>
      <c r="N177" s="33" t="s">
        <v>158</v>
      </c>
      <c r="O177" s="96" t="s">
        <v>66</v>
      </c>
      <c r="P177" s="96" t="s">
        <v>66</v>
      </c>
      <c r="Q177" s="30" t="s">
        <v>69</v>
      </c>
      <c r="R177" s="33" t="s">
        <v>70</v>
      </c>
      <c r="S177" s="35">
        <v>45663</v>
      </c>
      <c r="T177" s="35">
        <v>46017</v>
      </c>
      <c r="U177" s="66">
        <v>2</v>
      </c>
      <c r="V177" s="66">
        <v>4</v>
      </c>
      <c r="W177" s="66">
        <v>1</v>
      </c>
      <c r="X177" s="66">
        <v>3</v>
      </c>
      <c r="Y177" s="66">
        <v>10</v>
      </c>
      <c r="Z177" s="37">
        <v>0</v>
      </c>
      <c r="AA177" s="37">
        <v>0</v>
      </c>
      <c r="AB177" s="37">
        <v>0</v>
      </c>
      <c r="AC177" s="37">
        <v>0</v>
      </c>
      <c r="AD177" s="37">
        <v>0</v>
      </c>
      <c r="AE177" s="38">
        <v>0</v>
      </c>
      <c r="AF177" s="38">
        <v>0</v>
      </c>
      <c r="AG177" s="38">
        <v>0</v>
      </c>
      <c r="AH177" s="39" t="s">
        <v>66</v>
      </c>
      <c r="AI177" s="39" t="s">
        <v>66</v>
      </c>
      <c r="AJ177" s="161" t="s">
        <v>66</v>
      </c>
      <c r="AK177" s="65" t="s">
        <v>804</v>
      </c>
    </row>
    <row r="178" spans="1:37" ht="82.5" customHeight="1" x14ac:dyDescent="0.3">
      <c r="A178" s="30" t="s">
        <v>56</v>
      </c>
      <c r="B178" s="30" t="s">
        <v>97</v>
      </c>
      <c r="C178" s="43" t="s">
        <v>799</v>
      </c>
      <c r="D178" s="30" t="s">
        <v>209</v>
      </c>
      <c r="E178" s="31" t="s">
        <v>780</v>
      </c>
      <c r="F178" s="32" t="s">
        <v>91</v>
      </c>
      <c r="G178" s="30" t="s">
        <v>805</v>
      </c>
      <c r="H178" s="33" t="s">
        <v>806</v>
      </c>
      <c r="I178" s="30" t="s">
        <v>807</v>
      </c>
      <c r="J178" s="30" t="s">
        <v>808</v>
      </c>
      <c r="K178" s="30" t="s">
        <v>65</v>
      </c>
      <c r="L178" s="30" t="s">
        <v>66</v>
      </c>
      <c r="M178" s="65" t="s">
        <v>809</v>
      </c>
      <c r="N178" s="33" t="s">
        <v>158</v>
      </c>
      <c r="O178" s="96" t="s">
        <v>66</v>
      </c>
      <c r="P178" s="96" t="s">
        <v>66</v>
      </c>
      <c r="Q178" s="30" t="s">
        <v>433</v>
      </c>
      <c r="R178" s="33" t="s">
        <v>70</v>
      </c>
      <c r="S178" s="179">
        <v>45660</v>
      </c>
      <c r="T178" s="179">
        <v>46022</v>
      </c>
      <c r="U178" s="157">
        <v>3</v>
      </c>
      <c r="V178" s="157">
        <v>3</v>
      </c>
      <c r="W178" s="157">
        <v>3</v>
      </c>
      <c r="X178" s="157">
        <v>3</v>
      </c>
      <c r="Y178" s="66">
        <v>12</v>
      </c>
      <c r="Z178" s="37">
        <v>0</v>
      </c>
      <c r="AA178" s="37">
        <v>0</v>
      </c>
      <c r="AB178" s="37">
        <v>0</v>
      </c>
      <c r="AC178" s="37">
        <v>0</v>
      </c>
      <c r="AD178" s="37">
        <v>0</v>
      </c>
      <c r="AE178" s="37">
        <v>0</v>
      </c>
      <c r="AF178" s="37">
        <v>0</v>
      </c>
      <c r="AG178" s="37">
        <v>0</v>
      </c>
      <c r="AH178" s="39" t="s">
        <v>66</v>
      </c>
      <c r="AI178" s="39" t="s">
        <v>66</v>
      </c>
      <c r="AJ178" s="161" t="s">
        <v>66</v>
      </c>
      <c r="AK178" s="65" t="s">
        <v>804</v>
      </c>
    </row>
    <row r="179" spans="1:37" ht="100.5" customHeight="1" x14ac:dyDescent="0.3">
      <c r="A179" s="30" t="s">
        <v>56</v>
      </c>
      <c r="B179" s="30" t="s">
        <v>97</v>
      </c>
      <c r="C179" s="43" t="s">
        <v>810</v>
      </c>
      <c r="D179" s="30" t="s">
        <v>209</v>
      </c>
      <c r="E179" s="31" t="s">
        <v>780</v>
      </c>
      <c r="F179" s="32" t="s">
        <v>99</v>
      </c>
      <c r="G179" s="95" t="s">
        <v>811</v>
      </c>
      <c r="H179" s="30" t="s">
        <v>812</v>
      </c>
      <c r="I179" s="30" t="s">
        <v>813</v>
      </c>
      <c r="J179" s="30" t="s">
        <v>814</v>
      </c>
      <c r="K179" s="30" t="s">
        <v>65</v>
      </c>
      <c r="L179" s="30" t="s">
        <v>66</v>
      </c>
      <c r="M179" s="65" t="s">
        <v>784</v>
      </c>
      <c r="N179" s="33" t="s">
        <v>158</v>
      </c>
      <c r="O179" s="96" t="s">
        <v>66</v>
      </c>
      <c r="P179" s="96" t="s">
        <v>66</v>
      </c>
      <c r="Q179" s="30" t="s">
        <v>69</v>
      </c>
      <c r="R179" s="33" t="s">
        <v>70</v>
      </c>
      <c r="S179" s="183">
        <v>45670</v>
      </c>
      <c r="T179" s="183">
        <v>45869</v>
      </c>
      <c r="U179" s="66">
        <v>137</v>
      </c>
      <c r="V179" s="66">
        <v>137</v>
      </c>
      <c r="W179" s="66"/>
      <c r="X179" s="66"/>
      <c r="Y179" s="66">
        <v>274</v>
      </c>
      <c r="Z179" s="37">
        <v>0</v>
      </c>
      <c r="AA179" s="37">
        <v>0</v>
      </c>
      <c r="AB179" s="37">
        <v>0</v>
      </c>
      <c r="AC179" s="37">
        <v>0</v>
      </c>
      <c r="AD179" s="37">
        <v>0</v>
      </c>
      <c r="AE179" s="37">
        <v>0</v>
      </c>
      <c r="AF179" s="37">
        <v>0</v>
      </c>
      <c r="AG179" s="37">
        <v>0</v>
      </c>
      <c r="AH179" s="39" t="s">
        <v>66</v>
      </c>
      <c r="AI179" s="39" t="s">
        <v>66</v>
      </c>
      <c r="AJ179" s="161" t="s">
        <v>66</v>
      </c>
      <c r="AK179" s="65" t="s">
        <v>804</v>
      </c>
    </row>
    <row r="180" spans="1:37" ht="21.75" customHeight="1" x14ac:dyDescent="0.3">
      <c r="A180" s="87"/>
      <c r="B180" s="55"/>
      <c r="C180" s="55"/>
      <c r="D180" s="55"/>
      <c r="E180" s="55"/>
      <c r="F180" s="55"/>
      <c r="G180" s="55"/>
      <c r="H180" s="55"/>
      <c r="I180" s="55"/>
      <c r="J180" s="55"/>
      <c r="K180" s="55"/>
      <c r="L180" s="55"/>
      <c r="M180" s="55"/>
      <c r="N180" s="55"/>
      <c r="O180" s="55"/>
      <c r="P180" s="88" t="s">
        <v>821</v>
      </c>
      <c r="Q180" s="55"/>
      <c r="R180" s="55"/>
      <c r="S180" s="55"/>
      <c r="T180" s="55"/>
      <c r="U180" s="55"/>
      <c r="V180" s="55"/>
      <c r="W180" s="55"/>
      <c r="X180" s="55"/>
      <c r="Y180" s="55"/>
      <c r="Z180" s="55"/>
      <c r="AA180" s="55"/>
      <c r="AB180" s="55"/>
      <c r="AC180" s="55"/>
      <c r="AD180" s="55"/>
      <c r="AE180" s="58">
        <f>SUM(AE173:AE179)</f>
        <v>13100</v>
      </c>
      <c r="AF180" s="184">
        <f>SUM(AF173:AF179)</f>
        <v>0</v>
      </c>
      <c r="AG180" s="58">
        <f>SUM(AG173:AG179)</f>
        <v>13100</v>
      </c>
      <c r="AH180" s="55"/>
      <c r="AI180" s="55"/>
      <c r="AJ180" s="55"/>
      <c r="AK180" s="61"/>
    </row>
    <row r="181" spans="1:37" ht="82.5" customHeight="1" x14ac:dyDescent="0.3">
      <c r="A181" s="30" t="s">
        <v>259</v>
      </c>
      <c r="B181" s="30" t="s">
        <v>217</v>
      </c>
      <c r="C181" s="173" t="s">
        <v>822</v>
      </c>
      <c r="D181" s="30" t="s">
        <v>209</v>
      </c>
      <c r="E181" s="31" t="s">
        <v>823</v>
      </c>
      <c r="F181" s="32" t="s">
        <v>60</v>
      </c>
      <c r="G181" s="43" t="s">
        <v>824</v>
      </c>
      <c r="H181" s="30" t="s">
        <v>825</v>
      </c>
      <c r="I181" s="30" t="s">
        <v>826</v>
      </c>
      <c r="J181" s="30" t="s">
        <v>827</v>
      </c>
      <c r="K181" s="30" t="s">
        <v>65</v>
      </c>
      <c r="L181" s="30" t="s">
        <v>66</v>
      </c>
      <c r="M181" s="30" t="s">
        <v>66</v>
      </c>
      <c r="N181" s="33" t="s">
        <v>158</v>
      </c>
      <c r="O181" s="96" t="s">
        <v>66</v>
      </c>
      <c r="P181" s="185" t="s">
        <v>66</v>
      </c>
      <c r="Q181" s="30" t="s">
        <v>69</v>
      </c>
      <c r="R181" s="33" t="s">
        <v>70</v>
      </c>
      <c r="S181" s="35">
        <v>45658</v>
      </c>
      <c r="T181" s="35">
        <v>46022</v>
      </c>
      <c r="U181" s="36">
        <v>25</v>
      </c>
      <c r="V181" s="36">
        <v>25</v>
      </c>
      <c r="W181" s="36">
        <v>25</v>
      </c>
      <c r="X181" s="36">
        <v>25</v>
      </c>
      <c r="Y181" s="36">
        <f t="shared" ref="Y181:Y183" si="10">SUM(U181:X181)</f>
        <v>100</v>
      </c>
      <c r="Z181" s="37">
        <v>0</v>
      </c>
      <c r="AA181" s="37">
        <v>0</v>
      </c>
      <c r="AB181" s="37">
        <v>0</v>
      </c>
      <c r="AC181" s="37">
        <v>0</v>
      </c>
      <c r="AD181" s="37">
        <v>0</v>
      </c>
      <c r="AE181" s="37">
        <v>0</v>
      </c>
      <c r="AF181" s="37">
        <v>0</v>
      </c>
      <c r="AG181" s="37">
        <v>0</v>
      </c>
      <c r="AH181" s="39" t="s">
        <v>66</v>
      </c>
      <c r="AI181" s="39" t="s">
        <v>66</v>
      </c>
      <c r="AJ181" s="161" t="s">
        <v>66</v>
      </c>
      <c r="AK181" s="30" t="s">
        <v>711</v>
      </c>
    </row>
    <row r="182" spans="1:37" ht="82.5" customHeight="1" x14ac:dyDescent="0.3">
      <c r="A182" s="30" t="s">
        <v>259</v>
      </c>
      <c r="B182" s="30" t="s">
        <v>217</v>
      </c>
      <c r="C182" s="173" t="s">
        <v>828</v>
      </c>
      <c r="D182" s="30" t="s">
        <v>209</v>
      </c>
      <c r="E182" s="31" t="s">
        <v>823</v>
      </c>
      <c r="F182" s="32" t="s">
        <v>75</v>
      </c>
      <c r="G182" s="43" t="s">
        <v>829</v>
      </c>
      <c r="H182" s="30" t="s">
        <v>830</v>
      </c>
      <c r="I182" s="95" t="s">
        <v>831</v>
      </c>
      <c r="J182" s="30" t="s">
        <v>294</v>
      </c>
      <c r="K182" s="30" t="s">
        <v>65</v>
      </c>
      <c r="L182" s="30" t="s">
        <v>66</v>
      </c>
      <c r="M182" s="30" t="s">
        <v>66</v>
      </c>
      <c r="N182" s="33" t="s">
        <v>158</v>
      </c>
      <c r="O182" s="96" t="s">
        <v>66</v>
      </c>
      <c r="P182" s="96" t="s">
        <v>66</v>
      </c>
      <c r="Q182" s="30" t="s">
        <v>69</v>
      </c>
      <c r="R182" s="33" t="s">
        <v>70</v>
      </c>
      <c r="S182" s="35">
        <v>45658</v>
      </c>
      <c r="T182" s="35">
        <v>46022</v>
      </c>
      <c r="U182" s="36">
        <v>3</v>
      </c>
      <c r="V182" s="36">
        <v>3</v>
      </c>
      <c r="W182" s="36">
        <v>3</v>
      </c>
      <c r="X182" s="36">
        <v>3</v>
      </c>
      <c r="Y182" s="36">
        <f t="shared" si="10"/>
        <v>12</v>
      </c>
      <c r="Z182" s="37">
        <v>0</v>
      </c>
      <c r="AA182" s="37">
        <v>0</v>
      </c>
      <c r="AB182" s="37">
        <v>0</v>
      </c>
      <c r="AC182" s="37">
        <v>0</v>
      </c>
      <c r="AD182" s="37">
        <v>0</v>
      </c>
      <c r="AE182" s="37">
        <v>0</v>
      </c>
      <c r="AF182" s="37">
        <v>0</v>
      </c>
      <c r="AG182" s="37">
        <v>0</v>
      </c>
      <c r="AH182" s="39" t="s">
        <v>66</v>
      </c>
      <c r="AI182" s="39" t="s">
        <v>66</v>
      </c>
      <c r="AJ182" s="161" t="s">
        <v>66</v>
      </c>
      <c r="AK182" s="30" t="s">
        <v>711</v>
      </c>
    </row>
    <row r="183" spans="1:37" ht="82.5" customHeight="1" x14ac:dyDescent="0.3">
      <c r="A183" s="30" t="s">
        <v>259</v>
      </c>
      <c r="B183" s="30" t="s">
        <v>217</v>
      </c>
      <c r="C183" s="173" t="s">
        <v>832</v>
      </c>
      <c r="D183" s="30" t="s">
        <v>209</v>
      </c>
      <c r="E183" s="31" t="s">
        <v>823</v>
      </c>
      <c r="F183" s="32" t="s">
        <v>83</v>
      </c>
      <c r="G183" s="43" t="s">
        <v>833</v>
      </c>
      <c r="H183" s="30" t="s">
        <v>834</v>
      </c>
      <c r="I183" s="30" t="s">
        <v>835</v>
      </c>
      <c r="J183" s="30" t="s">
        <v>836</v>
      </c>
      <c r="K183" s="30" t="s">
        <v>65</v>
      </c>
      <c r="L183" s="30" t="s">
        <v>66</v>
      </c>
      <c r="M183" s="30" t="s">
        <v>66</v>
      </c>
      <c r="N183" s="33" t="s">
        <v>158</v>
      </c>
      <c r="O183" s="96" t="s">
        <v>66</v>
      </c>
      <c r="P183" s="96" t="s">
        <v>66</v>
      </c>
      <c r="Q183" s="30" t="s">
        <v>69</v>
      </c>
      <c r="R183" s="33" t="s">
        <v>70</v>
      </c>
      <c r="S183" s="35">
        <v>45658</v>
      </c>
      <c r="T183" s="35">
        <v>46022</v>
      </c>
      <c r="U183" s="36">
        <v>25</v>
      </c>
      <c r="V183" s="36">
        <v>25</v>
      </c>
      <c r="W183" s="36">
        <v>25</v>
      </c>
      <c r="X183" s="36">
        <v>25</v>
      </c>
      <c r="Y183" s="36">
        <f t="shared" si="10"/>
        <v>100</v>
      </c>
      <c r="Z183" s="37">
        <v>0</v>
      </c>
      <c r="AA183" s="37">
        <v>0</v>
      </c>
      <c r="AB183" s="37">
        <v>0</v>
      </c>
      <c r="AC183" s="37">
        <v>0</v>
      </c>
      <c r="AD183" s="37">
        <v>0</v>
      </c>
      <c r="AE183" s="37">
        <v>0</v>
      </c>
      <c r="AF183" s="37">
        <v>0</v>
      </c>
      <c r="AG183" s="37">
        <v>0</v>
      </c>
      <c r="AH183" s="39" t="s">
        <v>66</v>
      </c>
      <c r="AI183" s="39" t="s">
        <v>66</v>
      </c>
      <c r="AJ183" s="161" t="s">
        <v>66</v>
      </c>
      <c r="AK183" s="30" t="s">
        <v>711</v>
      </c>
    </row>
    <row r="184" spans="1:37" ht="21" customHeight="1" x14ac:dyDescent="0.3">
      <c r="A184" s="87"/>
      <c r="B184" s="55"/>
      <c r="C184" s="55"/>
      <c r="D184" s="55"/>
      <c r="E184" s="55"/>
      <c r="F184" s="55"/>
      <c r="G184" s="55"/>
      <c r="H184" s="55"/>
      <c r="I184" s="55"/>
      <c r="J184" s="55"/>
      <c r="K184" s="55"/>
      <c r="L184" s="55"/>
      <c r="M184" s="55"/>
      <c r="N184" s="55"/>
      <c r="O184" s="55"/>
      <c r="P184" s="88" t="s">
        <v>837</v>
      </c>
      <c r="Q184" s="55"/>
      <c r="R184" s="55"/>
      <c r="S184" s="55"/>
      <c r="T184" s="55"/>
      <c r="U184" s="55"/>
      <c r="V184" s="55"/>
      <c r="W184" s="55"/>
      <c r="X184" s="55"/>
      <c r="Y184" s="55"/>
      <c r="Z184" s="55"/>
      <c r="AA184" s="55"/>
      <c r="AB184" s="55"/>
      <c r="AC184" s="55"/>
      <c r="AD184" s="55"/>
      <c r="AE184" s="184">
        <f>SUM(AE181:AE183)</f>
        <v>0</v>
      </c>
      <c r="AF184" s="184">
        <f>SUM(AF181:AF183)</f>
        <v>0</v>
      </c>
      <c r="AG184" s="89">
        <f>SUM(AG181:AG183)</f>
        <v>0</v>
      </c>
      <c r="AH184" s="55"/>
      <c r="AI184" s="55"/>
      <c r="AJ184" s="55"/>
      <c r="AK184" s="61"/>
    </row>
    <row r="185" spans="1:37" ht="82.5" customHeight="1" x14ac:dyDescent="0.3">
      <c r="A185" s="30" t="s">
        <v>259</v>
      </c>
      <c r="B185" s="30" t="s">
        <v>217</v>
      </c>
      <c r="C185" s="173" t="s">
        <v>838</v>
      </c>
      <c r="D185" s="30" t="s">
        <v>209</v>
      </c>
      <c r="E185" s="31" t="s">
        <v>839</v>
      </c>
      <c r="F185" s="32" t="s">
        <v>60</v>
      </c>
      <c r="G185" s="43" t="s">
        <v>840</v>
      </c>
      <c r="H185" s="30" t="s">
        <v>841</v>
      </c>
      <c r="I185" s="30" t="s">
        <v>842</v>
      </c>
      <c r="J185" s="30" t="s">
        <v>843</v>
      </c>
      <c r="K185" s="30" t="s">
        <v>65</v>
      </c>
      <c r="L185" s="30" t="s">
        <v>66</v>
      </c>
      <c r="M185" s="30" t="s">
        <v>66</v>
      </c>
      <c r="N185" s="33" t="s">
        <v>158</v>
      </c>
      <c r="O185" s="96" t="s">
        <v>66</v>
      </c>
      <c r="P185" s="96" t="s">
        <v>66</v>
      </c>
      <c r="Q185" s="30" t="s">
        <v>69</v>
      </c>
      <c r="R185" s="33" t="s">
        <v>70</v>
      </c>
      <c r="S185" s="35">
        <v>45658</v>
      </c>
      <c r="T185" s="35">
        <v>46022</v>
      </c>
      <c r="U185" s="148">
        <v>0.25</v>
      </c>
      <c r="V185" s="148">
        <v>0.25</v>
      </c>
      <c r="W185" s="148">
        <v>0.25</v>
      </c>
      <c r="X185" s="148">
        <v>0.25</v>
      </c>
      <c r="Y185" s="148">
        <v>1</v>
      </c>
      <c r="Z185" s="37">
        <v>0</v>
      </c>
      <c r="AA185" s="37">
        <v>0</v>
      </c>
      <c r="AB185" s="37">
        <v>0</v>
      </c>
      <c r="AC185" s="37">
        <v>0</v>
      </c>
      <c r="AD185" s="37">
        <v>0</v>
      </c>
      <c r="AE185" s="37">
        <v>0</v>
      </c>
      <c r="AF185" s="37">
        <v>0</v>
      </c>
      <c r="AG185" s="37">
        <v>0</v>
      </c>
      <c r="AH185" s="39" t="s">
        <v>66</v>
      </c>
      <c r="AI185" s="39" t="s">
        <v>66</v>
      </c>
      <c r="AJ185" s="161" t="s">
        <v>66</v>
      </c>
      <c r="AK185" s="30" t="s">
        <v>711</v>
      </c>
    </row>
    <row r="186" spans="1:37" ht="82.5" customHeight="1" x14ac:dyDescent="0.3">
      <c r="A186" s="30" t="s">
        <v>259</v>
      </c>
      <c r="B186" s="30" t="s">
        <v>217</v>
      </c>
      <c r="C186" s="173" t="s">
        <v>844</v>
      </c>
      <c r="D186" s="30" t="s">
        <v>209</v>
      </c>
      <c r="E186" s="31" t="s">
        <v>839</v>
      </c>
      <c r="F186" s="32" t="s">
        <v>75</v>
      </c>
      <c r="G186" s="43" t="s">
        <v>845</v>
      </c>
      <c r="H186" s="30" t="s">
        <v>846</v>
      </c>
      <c r="I186" s="30" t="s">
        <v>847</v>
      </c>
      <c r="J186" s="30" t="s">
        <v>848</v>
      </c>
      <c r="K186" s="30" t="s">
        <v>65</v>
      </c>
      <c r="L186" s="30" t="s">
        <v>66</v>
      </c>
      <c r="M186" s="30" t="s">
        <v>66</v>
      </c>
      <c r="N186" s="33" t="s">
        <v>158</v>
      </c>
      <c r="O186" s="96" t="s">
        <v>66</v>
      </c>
      <c r="P186" s="96" t="s">
        <v>66</v>
      </c>
      <c r="Q186" s="30" t="s">
        <v>69</v>
      </c>
      <c r="R186" s="33" t="s">
        <v>70</v>
      </c>
      <c r="S186" s="35">
        <v>45658</v>
      </c>
      <c r="T186" s="35">
        <v>46022</v>
      </c>
      <c r="U186" s="148">
        <v>0.25</v>
      </c>
      <c r="V186" s="148">
        <v>0.25</v>
      </c>
      <c r="W186" s="148">
        <v>0.25</v>
      </c>
      <c r="X186" s="148">
        <v>0.25</v>
      </c>
      <c r="Y186" s="148">
        <v>1</v>
      </c>
      <c r="Z186" s="37">
        <v>0</v>
      </c>
      <c r="AA186" s="37">
        <v>0</v>
      </c>
      <c r="AB186" s="37">
        <v>0</v>
      </c>
      <c r="AC186" s="37">
        <v>0</v>
      </c>
      <c r="AD186" s="37">
        <v>0</v>
      </c>
      <c r="AE186" s="37">
        <v>0</v>
      </c>
      <c r="AF186" s="37">
        <v>0</v>
      </c>
      <c r="AG186" s="37">
        <v>0</v>
      </c>
      <c r="AH186" s="39" t="s">
        <v>66</v>
      </c>
      <c r="AI186" s="39" t="s">
        <v>66</v>
      </c>
      <c r="AJ186" s="161" t="s">
        <v>66</v>
      </c>
      <c r="AK186" s="30" t="s">
        <v>711</v>
      </c>
    </row>
    <row r="187" spans="1:37" ht="82.5" customHeight="1" x14ac:dyDescent="0.3">
      <c r="A187" s="30" t="s">
        <v>259</v>
      </c>
      <c r="B187" s="30" t="s">
        <v>217</v>
      </c>
      <c r="C187" s="173" t="s">
        <v>849</v>
      </c>
      <c r="D187" s="30" t="s">
        <v>209</v>
      </c>
      <c r="E187" s="31" t="s">
        <v>839</v>
      </c>
      <c r="F187" s="32" t="s">
        <v>83</v>
      </c>
      <c r="G187" s="43" t="s">
        <v>850</v>
      </c>
      <c r="H187" s="30" t="s">
        <v>851</v>
      </c>
      <c r="I187" s="30" t="s">
        <v>852</v>
      </c>
      <c r="J187" s="30" t="s">
        <v>853</v>
      </c>
      <c r="K187" s="30" t="s">
        <v>65</v>
      </c>
      <c r="L187" s="30" t="s">
        <v>66</v>
      </c>
      <c r="M187" s="30" t="s">
        <v>66</v>
      </c>
      <c r="N187" s="33" t="s">
        <v>158</v>
      </c>
      <c r="O187" s="96" t="s">
        <v>66</v>
      </c>
      <c r="P187" s="96" t="s">
        <v>66</v>
      </c>
      <c r="Q187" s="30" t="s">
        <v>69</v>
      </c>
      <c r="R187" s="33" t="s">
        <v>70</v>
      </c>
      <c r="S187" s="35">
        <v>45658</v>
      </c>
      <c r="T187" s="35">
        <v>46022</v>
      </c>
      <c r="U187" s="148">
        <v>0.25</v>
      </c>
      <c r="V187" s="148">
        <v>0.25</v>
      </c>
      <c r="W187" s="148">
        <v>0.25</v>
      </c>
      <c r="X187" s="148">
        <v>0.25</v>
      </c>
      <c r="Y187" s="148">
        <v>1</v>
      </c>
      <c r="Z187" s="37">
        <v>0</v>
      </c>
      <c r="AA187" s="37">
        <v>0</v>
      </c>
      <c r="AB187" s="37">
        <v>0</v>
      </c>
      <c r="AC187" s="37">
        <v>0</v>
      </c>
      <c r="AD187" s="37">
        <v>0</v>
      </c>
      <c r="AE187" s="37">
        <v>0</v>
      </c>
      <c r="AF187" s="37">
        <v>0</v>
      </c>
      <c r="AG187" s="37">
        <v>0</v>
      </c>
      <c r="AH187" s="39" t="s">
        <v>66</v>
      </c>
      <c r="AI187" s="39" t="s">
        <v>66</v>
      </c>
      <c r="AJ187" s="161" t="s">
        <v>66</v>
      </c>
      <c r="AK187" s="30" t="s">
        <v>711</v>
      </c>
    </row>
    <row r="188" spans="1:37" ht="82.5" customHeight="1" x14ac:dyDescent="0.3">
      <c r="A188" s="30" t="s">
        <v>259</v>
      </c>
      <c r="B188" s="30" t="s">
        <v>217</v>
      </c>
      <c r="C188" s="173" t="s">
        <v>854</v>
      </c>
      <c r="D188" s="30" t="s">
        <v>209</v>
      </c>
      <c r="E188" s="31" t="s">
        <v>839</v>
      </c>
      <c r="F188" s="32" t="s">
        <v>91</v>
      </c>
      <c r="G188" s="43" t="s">
        <v>855</v>
      </c>
      <c r="H188" s="30" t="s">
        <v>856</v>
      </c>
      <c r="I188" s="33" t="s">
        <v>857</v>
      </c>
      <c r="J188" s="30" t="s">
        <v>858</v>
      </c>
      <c r="K188" s="30" t="s">
        <v>65</v>
      </c>
      <c r="L188" s="30" t="s">
        <v>66</v>
      </c>
      <c r="M188" s="30" t="s">
        <v>66</v>
      </c>
      <c r="N188" s="33" t="s">
        <v>158</v>
      </c>
      <c r="O188" s="96" t="s">
        <v>66</v>
      </c>
      <c r="P188" s="96" t="s">
        <v>66</v>
      </c>
      <c r="Q188" s="30" t="s">
        <v>69</v>
      </c>
      <c r="R188" s="33" t="s">
        <v>70</v>
      </c>
      <c r="S188" s="35">
        <v>45658</v>
      </c>
      <c r="T188" s="35">
        <v>46022</v>
      </c>
      <c r="U188" s="148">
        <v>0.25</v>
      </c>
      <c r="V188" s="148">
        <v>0.25</v>
      </c>
      <c r="W188" s="148">
        <v>0.25</v>
      </c>
      <c r="X188" s="148">
        <v>0.25</v>
      </c>
      <c r="Y188" s="148">
        <v>1</v>
      </c>
      <c r="Z188" s="37">
        <v>0</v>
      </c>
      <c r="AA188" s="37">
        <v>0</v>
      </c>
      <c r="AB188" s="37">
        <v>0</v>
      </c>
      <c r="AC188" s="37">
        <v>0</v>
      </c>
      <c r="AD188" s="37">
        <v>0</v>
      </c>
      <c r="AE188" s="37">
        <v>0</v>
      </c>
      <c r="AF188" s="37">
        <v>0</v>
      </c>
      <c r="AG188" s="37">
        <v>0</v>
      </c>
      <c r="AH188" s="39" t="s">
        <v>66</v>
      </c>
      <c r="AI188" s="39" t="s">
        <v>66</v>
      </c>
      <c r="AJ188" s="161" t="s">
        <v>66</v>
      </c>
      <c r="AK188" s="30" t="s">
        <v>711</v>
      </c>
    </row>
    <row r="189" spans="1:37" ht="82.5" customHeight="1" x14ac:dyDescent="0.3">
      <c r="A189" s="30" t="s">
        <v>259</v>
      </c>
      <c r="B189" s="30" t="s">
        <v>217</v>
      </c>
      <c r="C189" s="173" t="s">
        <v>859</v>
      </c>
      <c r="D189" s="30" t="s">
        <v>209</v>
      </c>
      <c r="E189" s="31" t="s">
        <v>839</v>
      </c>
      <c r="F189" s="32" t="s">
        <v>99</v>
      </c>
      <c r="G189" s="43" t="s">
        <v>860</v>
      </c>
      <c r="H189" s="30" t="s">
        <v>861</v>
      </c>
      <c r="I189" s="33" t="s">
        <v>741</v>
      </c>
      <c r="J189" s="30" t="s">
        <v>294</v>
      </c>
      <c r="K189" s="30" t="s">
        <v>65</v>
      </c>
      <c r="L189" s="30" t="s">
        <v>66</v>
      </c>
      <c r="M189" s="30" t="s">
        <v>66</v>
      </c>
      <c r="N189" s="33" t="s">
        <v>158</v>
      </c>
      <c r="O189" s="96" t="s">
        <v>66</v>
      </c>
      <c r="P189" s="96" t="s">
        <v>66</v>
      </c>
      <c r="Q189" s="30" t="s">
        <v>69</v>
      </c>
      <c r="R189" s="33" t="s">
        <v>70</v>
      </c>
      <c r="S189" s="35">
        <v>45658</v>
      </c>
      <c r="T189" s="35">
        <v>46022</v>
      </c>
      <c r="U189" s="148">
        <v>0.25</v>
      </c>
      <c r="V189" s="148">
        <v>0.25</v>
      </c>
      <c r="W189" s="148">
        <v>0.25</v>
      </c>
      <c r="X189" s="148">
        <v>0.25</v>
      </c>
      <c r="Y189" s="148">
        <v>1</v>
      </c>
      <c r="Z189" s="37">
        <v>0</v>
      </c>
      <c r="AA189" s="37">
        <v>0</v>
      </c>
      <c r="AB189" s="37">
        <v>0</v>
      </c>
      <c r="AC189" s="37">
        <v>0</v>
      </c>
      <c r="AD189" s="37">
        <v>0</v>
      </c>
      <c r="AE189" s="37">
        <v>0</v>
      </c>
      <c r="AF189" s="37">
        <v>0</v>
      </c>
      <c r="AG189" s="37">
        <v>0</v>
      </c>
      <c r="AH189" s="39" t="s">
        <v>66</v>
      </c>
      <c r="AI189" s="39" t="s">
        <v>66</v>
      </c>
      <c r="AJ189" s="161" t="s">
        <v>66</v>
      </c>
      <c r="AK189" s="30" t="s">
        <v>711</v>
      </c>
    </row>
    <row r="190" spans="1:37" ht="82.5" customHeight="1" x14ac:dyDescent="0.3">
      <c r="A190" s="30" t="s">
        <v>259</v>
      </c>
      <c r="B190" s="30" t="s">
        <v>217</v>
      </c>
      <c r="C190" s="173" t="s">
        <v>862</v>
      </c>
      <c r="D190" s="30" t="s">
        <v>209</v>
      </c>
      <c r="E190" s="31" t="s">
        <v>839</v>
      </c>
      <c r="F190" s="32" t="s">
        <v>106</v>
      </c>
      <c r="G190" s="43" t="s">
        <v>863</v>
      </c>
      <c r="H190" s="30" t="s">
        <v>864</v>
      </c>
      <c r="I190" s="30" t="s">
        <v>865</v>
      </c>
      <c r="J190" s="30" t="s">
        <v>848</v>
      </c>
      <c r="K190" s="30" t="s">
        <v>65</v>
      </c>
      <c r="L190" s="30" t="s">
        <v>66</v>
      </c>
      <c r="M190" s="30" t="s">
        <v>66</v>
      </c>
      <c r="N190" s="33" t="s">
        <v>158</v>
      </c>
      <c r="O190" s="96" t="s">
        <v>66</v>
      </c>
      <c r="P190" s="96" t="s">
        <v>66</v>
      </c>
      <c r="Q190" s="30" t="s">
        <v>69</v>
      </c>
      <c r="R190" s="33" t="s">
        <v>70</v>
      </c>
      <c r="S190" s="35">
        <v>45658</v>
      </c>
      <c r="T190" s="35">
        <v>46022</v>
      </c>
      <c r="U190" s="148">
        <v>0.25</v>
      </c>
      <c r="V190" s="148">
        <v>0.25</v>
      </c>
      <c r="W190" s="148">
        <v>0.25</v>
      </c>
      <c r="X190" s="148">
        <v>0.25</v>
      </c>
      <c r="Y190" s="148">
        <v>1</v>
      </c>
      <c r="Z190" s="37">
        <v>0</v>
      </c>
      <c r="AA190" s="37">
        <v>0</v>
      </c>
      <c r="AB190" s="37">
        <v>0</v>
      </c>
      <c r="AC190" s="37">
        <v>0</v>
      </c>
      <c r="AD190" s="37">
        <v>0</v>
      </c>
      <c r="AE190" s="37">
        <v>0</v>
      </c>
      <c r="AF190" s="37">
        <v>0</v>
      </c>
      <c r="AG190" s="37">
        <v>0</v>
      </c>
      <c r="AH190" s="39" t="s">
        <v>66</v>
      </c>
      <c r="AI190" s="39" t="s">
        <v>66</v>
      </c>
      <c r="AJ190" s="161" t="s">
        <v>66</v>
      </c>
      <c r="AK190" s="30" t="s">
        <v>711</v>
      </c>
    </row>
    <row r="191" spans="1:37" ht="18" customHeight="1" x14ac:dyDescent="0.3">
      <c r="A191" s="87"/>
      <c r="B191" s="55"/>
      <c r="C191" s="55"/>
      <c r="D191" s="55"/>
      <c r="E191" s="55"/>
      <c r="F191" s="55"/>
      <c r="G191" s="55"/>
      <c r="H191" s="55"/>
      <c r="I191" s="55"/>
      <c r="J191" s="55"/>
      <c r="K191" s="55"/>
      <c r="L191" s="55"/>
      <c r="M191" s="55"/>
      <c r="N191" s="55"/>
      <c r="O191" s="55"/>
      <c r="P191" s="88" t="s">
        <v>866</v>
      </c>
      <c r="Q191" s="55"/>
      <c r="R191" s="55"/>
      <c r="S191" s="55"/>
      <c r="T191" s="55"/>
      <c r="U191" s="55"/>
      <c r="V191" s="55"/>
      <c r="W191" s="55"/>
      <c r="X191" s="55"/>
      <c r="Y191" s="55"/>
      <c r="Z191" s="55"/>
      <c r="AA191" s="55"/>
      <c r="AB191" s="55"/>
      <c r="AC191" s="55"/>
      <c r="AD191" s="55"/>
      <c r="AE191" s="186">
        <f>SUM(AE185:AE190)</f>
        <v>0</v>
      </c>
      <c r="AF191" s="186">
        <f>SUM(AF185:AF190)</f>
        <v>0</v>
      </c>
      <c r="AG191" s="58">
        <f>SUM(AG185:AG190)</f>
        <v>0</v>
      </c>
      <c r="AH191" s="55"/>
      <c r="AI191" s="55"/>
      <c r="AJ191" s="55"/>
      <c r="AK191" s="61"/>
    </row>
    <row r="192" spans="1:37" ht="21" customHeight="1" x14ac:dyDescent="0.3">
      <c r="A192" s="159"/>
      <c r="B192" s="159"/>
      <c r="C192" s="159"/>
      <c r="D192" s="159"/>
      <c r="E192" s="159"/>
      <c r="F192" s="159"/>
      <c r="G192" s="159"/>
      <c r="H192" s="159"/>
      <c r="I192" s="159"/>
      <c r="J192" s="159"/>
      <c r="K192" s="159"/>
      <c r="L192" s="159"/>
      <c r="M192" s="159"/>
      <c r="N192" s="159"/>
      <c r="O192" s="159"/>
      <c r="P192" s="88" t="s">
        <v>867</v>
      </c>
      <c r="Q192" s="159"/>
      <c r="R192" s="159"/>
      <c r="S192" s="159"/>
      <c r="T192" s="159"/>
      <c r="U192" s="159"/>
      <c r="V192" s="159"/>
      <c r="W192" s="159"/>
      <c r="X192" s="159"/>
      <c r="Y192" s="159"/>
      <c r="Z192" s="159"/>
      <c r="AA192" s="159"/>
      <c r="AB192" s="159"/>
      <c r="AC192" s="159"/>
      <c r="AD192" s="159"/>
      <c r="AE192" s="58">
        <f>AE191+AE184+AE180+AE172</f>
        <v>38211</v>
      </c>
      <c r="AF192" s="58">
        <f>AF191+AF184+AF180+AF172</f>
        <v>0</v>
      </c>
      <c r="AG192" s="58">
        <f>AG191+AG184+AG180+AG172</f>
        <v>38211</v>
      </c>
      <c r="AH192" s="55"/>
      <c r="AI192" s="55"/>
      <c r="AJ192" s="55"/>
      <c r="AK192" s="61"/>
    </row>
    <row r="193" spans="1:37" ht="29.25" customHeight="1" x14ac:dyDescent="0.3">
      <c r="A193" s="29"/>
      <c r="B193" s="29"/>
      <c r="C193" s="29"/>
      <c r="D193" s="29"/>
      <c r="E193" s="29"/>
      <c r="F193" s="29"/>
      <c r="G193" s="29"/>
      <c r="H193" s="29" t="s">
        <v>868</v>
      </c>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row>
    <row r="194" spans="1:37" ht="300" customHeight="1" x14ac:dyDescent="0.3">
      <c r="A194" s="30" t="s">
        <v>869</v>
      </c>
      <c r="B194" s="30" t="s">
        <v>81</v>
      </c>
      <c r="C194" s="173" t="s">
        <v>870</v>
      </c>
      <c r="D194" s="30" t="s">
        <v>209</v>
      </c>
      <c r="E194" s="31" t="s">
        <v>871</v>
      </c>
      <c r="F194" s="32" t="s">
        <v>60</v>
      </c>
      <c r="G194" s="43" t="s">
        <v>872</v>
      </c>
      <c r="H194" s="30" t="s">
        <v>873</v>
      </c>
      <c r="I194" s="30" t="s">
        <v>874</v>
      </c>
      <c r="J194" s="30" t="s">
        <v>875</v>
      </c>
      <c r="K194" s="30" t="s">
        <v>65</v>
      </c>
      <c r="L194" s="30" t="s">
        <v>66</v>
      </c>
      <c r="M194" s="30" t="s">
        <v>66</v>
      </c>
      <c r="N194" s="33" t="s">
        <v>432</v>
      </c>
      <c r="O194" s="96" t="s">
        <v>66</v>
      </c>
      <c r="P194" s="96" t="s">
        <v>66</v>
      </c>
      <c r="Q194" s="30" t="s">
        <v>69</v>
      </c>
      <c r="R194" s="33" t="s">
        <v>70</v>
      </c>
      <c r="S194" s="35">
        <v>45646</v>
      </c>
      <c r="T194" s="35">
        <v>45672</v>
      </c>
      <c r="U194" s="148">
        <v>1</v>
      </c>
      <c r="V194" s="148"/>
      <c r="W194" s="148"/>
      <c r="X194" s="148"/>
      <c r="Y194" s="148">
        <v>1</v>
      </c>
      <c r="Z194" s="37" t="s">
        <v>420</v>
      </c>
      <c r="AA194" s="37" t="s">
        <v>420</v>
      </c>
      <c r="AB194" s="37" t="s">
        <v>420</v>
      </c>
      <c r="AC194" s="37" t="s">
        <v>420</v>
      </c>
      <c r="AD194" s="37" t="s">
        <v>420</v>
      </c>
      <c r="AE194" s="37">
        <v>0</v>
      </c>
      <c r="AF194" s="37">
        <v>0</v>
      </c>
      <c r="AG194" s="37">
        <v>0</v>
      </c>
      <c r="AH194" s="39" t="s">
        <v>66</v>
      </c>
      <c r="AI194" s="39" t="s">
        <v>66</v>
      </c>
      <c r="AJ194" s="161" t="s">
        <v>66</v>
      </c>
      <c r="AK194" s="30" t="s">
        <v>876</v>
      </c>
    </row>
    <row r="195" spans="1:37" ht="174.75" customHeight="1" x14ac:dyDescent="0.3">
      <c r="A195" s="30" t="s">
        <v>869</v>
      </c>
      <c r="B195" s="30" t="s">
        <v>81</v>
      </c>
      <c r="C195" s="173" t="s">
        <v>877</v>
      </c>
      <c r="D195" s="30" t="s">
        <v>209</v>
      </c>
      <c r="E195" s="31" t="s">
        <v>871</v>
      </c>
      <c r="F195" s="32" t="s">
        <v>75</v>
      </c>
      <c r="G195" s="43" t="s">
        <v>878</v>
      </c>
      <c r="H195" s="30" t="s">
        <v>879</v>
      </c>
      <c r="I195" s="30" t="s">
        <v>880</v>
      </c>
      <c r="J195" s="30" t="s">
        <v>881</v>
      </c>
      <c r="K195" s="30" t="s">
        <v>65</v>
      </c>
      <c r="L195" s="30" t="s">
        <v>66</v>
      </c>
      <c r="M195" s="30" t="s">
        <v>66</v>
      </c>
      <c r="N195" s="33" t="s">
        <v>432</v>
      </c>
      <c r="O195" s="96" t="s">
        <v>66</v>
      </c>
      <c r="P195" s="96" t="s">
        <v>66</v>
      </c>
      <c r="Q195" s="30" t="s">
        <v>69</v>
      </c>
      <c r="R195" s="33" t="s">
        <v>70</v>
      </c>
      <c r="S195" s="35">
        <v>45658</v>
      </c>
      <c r="T195" s="35">
        <v>46022</v>
      </c>
      <c r="U195" s="148"/>
      <c r="V195" s="148"/>
      <c r="W195" s="148"/>
      <c r="X195" s="148"/>
      <c r="Y195" s="148"/>
      <c r="Z195" s="37" t="s">
        <v>420</v>
      </c>
      <c r="AA195" s="37" t="s">
        <v>420</v>
      </c>
      <c r="AB195" s="37" t="s">
        <v>420</v>
      </c>
      <c r="AC195" s="37" t="s">
        <v>420</v>
      </c>
      <c r="AD195" s="37" t="s">
        <v>420</v>
      </c>
      <c r="AE195" s="37" t="s">
        <v>420</v>
      </c>
      <c r="AF195" s="37">
        <v>0</v>
      </c>
      <c r="AG195" s="37">
        <v>0</v>
      </c>
      <c r="AH195" s="39" t="s">
        <v>66</v>
      </c>
      <c r="AI195" s="39" t="s">
        <v>66</v>
      </c>
      <c r="AJ195" s="161" t="s">
        <v>66</v>
      </c>
      <c r="AK195" s="30" t="s">
        <v>876</v>
      </c>
    </row>
    <row r="196" spans="1:37" ht="57.6" x14ac:dyDescent="0.3">
      <c r="A196" s="30" t="s">
        <v>869</v>
      </c>
      <c r="B196" s="30" t="s">
        <v>81</v>
      </c>
      <c r="C196" s="173" t="s">
        <v>882</v>
      </c>
      <c r="D196" s="30" t="s">
        <v>209</v>
      </c>
      <c r="E196" s="31" t="s">
        <v>871</v>
      </c>
      <c r="F196" s="32" t="s">
        <v>83</v>
      </c>
      <c r="G196" s="43" t="s">
        <v>883</v>
      </c>
      <c r="H196" s="30" t="s">
        <v>884</v>
      </c>
      <c r="I196" s="30" t="s">
        <v>885</v>
      </c>
      <c r="J196" s="30" t="s">
        <v>886</v>
      </c>
      <c r="K196" s="30" t="s">
        <v>65</v>
      </c>
      <c r="L196" s="30" t="s">
        <v>66</v>
      </c>
      <c r="M196" s="30" t="s">
        <v>66</v>
      </c>
      <c r="N196" s="33" t="s">
        <v>432</v>
      </c>
      <c r="O196" s="96" t="s">
        <v>66</v>
      </c>
      <c r="P196" s="96" t="s">
        <v>66</v>
      </c>
      <c r="Q196" s="30" t="s">
        <v>69</v>
      </c>
      <c r="R196" s="33" t="s">
        <v>70</v>
      </c>
      <c r="S196" s="35" t="s">
        <v>887</v>
      </c>
      <c r="T196" s="35">
        <v>46022</v>
      </c>
      <c r="U196" s="148">
        <v>0</v>
      </c>
      <c r="V196" s="148">
        <v>0.33</v>
      </c>
      <c r="W196" s="148">
        <v>0.33</v>
      </c>
      <c r="X196" s="148">
        <v>0.33</v>
      </c>
      <c r="Y196" s="148">
        <v>1</v>
      </c>
      <c r="Z196" s="37" t="s">
        <v>420</v>
      </c>
      <c r="AA196" s="37" t="s">
        <v>420</v>
      </c>
      <c r="AB196" s="37" t="s">
        <v>420</v>
      </c>
      <c r="AC196" s="37" t="s">
        <v>420</v>
      </c>
      <c r="AD196" s="37" t="s">
        <v>420</v>
      </c>
      <c r="AE196" s="37" t="s">
        <v>420</v>
      </c>
      <c r="AF196" s="37">
        <v>0</v>
      </c>
      <c r="AG196" s="37">
        <v>0</v>
      </c>
      <c r="AH196" s="39" t="s">
        <v>66</v>
      </c>
      <c r="AI196" s="39" t="s">
        <v>66</v>
      </c>
      <c r="AJ196" s="161" t="s">
        <v>66</v>
      </c>
      <c r="AK196" s="30" t="s">
        <v>876</v>
      </c>
    </row>
    <row r="197" spans="1:37" ht="111" customHeight="1" x14ac:dyDescent="0.3">
      <c r="A197" s="30" t="s">
        <v>869</v>
      </c>
      <c r="B197" s="30" t="s">
        <v>81</v>
      </c>
      <c r="C197" s="173" t="s">
        <v>888</v>
      </c>
      <c r="D197" s="30" t="s">
        <v>209</v>
      </c>
      <c r="E197" s="31" t="s">
        <v>871</v>
      </c>
      <c r="F197" s="32" t="s">
        <v>91</v>
      </c>
      <c r="G197" s="43" t="s">
        <v>889</v>
      </c>
      <c r="H197" s="30" t="s">
        <v>890</v>
      </c>
      <c r="I197" s="30" t="s">
        <v>891</v>
      </c>
      <c r="J197" s="30" t="s">
        <v>892</v>
      </c>
      <c r="K197" s="30" t="s">
        <v>65</v>
      </c>
      <c r="L197" s="30" t="s">
        <v>66</v>
      </c>
      <c r="M197" s="30" t="s">
        <v>66</v>
      </c>
      <c r="N197" s="33" t="s">
        <v>432</v>
      </c>
      <c r="O197" s="96" t="s">
        <v>66</v>
      </c>
      <c r="P197" s="96" t="s">
        <v>66</v>
      </c>
      <c r="Q197" s="30" t="s">
        <v>69</v>
      </c>
      <c r="R197" s="33" t="s">
        <v>70</v>
      </c>
      <c r="S197" s="35">
        <v>45658</v>
      </c>
      <c r="T197" s="35">
        <v>46022</v>
      </c>
      <c r="U197" s="148">
        <v>0.25</v>
      </c>
      <c r="V197" s="148">
        <v>0.25</v>
      </c>
      <c r="W197" s="148">
        <v>0.25</v>
      </c>
      <c r="X197" s="148">
        <v>0.25</v>
      </c>
      <c r="Y197" s="148">
        <v>1</v>
      </c>
      <c r="Z197" s="37" t="s">
        <v>420</v>
      </c>
      <c r="AA197" s="37" t="s">
        <v>420</v>
      </c>
      <c r="AB197" s="37" t="s">
        <v>420</v>
      </c>
      <c r="AC197" s="37" t="s">
        <v>420</v>
      </c>
      <c r="AD197" s="37" t="s">
        <v>420</v>
      </c>
      <c r="AE197" s="37" t="s">
        <v>420</v>
      </c>
      <c r="AF197" s="37">
        <v>0</v>
      </c>
      <c r="AG197" s="37">
        <v>0</v>
      </c>
      <c r="AH197" s="39" t="s">
        <v>66</v>
      </c>
      <c r="AI197" s="39" t="s">
        <v>66</v>
      </c>
      <c r="AJ197" s="161" t="s">
        <v>66</v>
      </c>
      <c r="AK197" s="30" t="s">
        <v>876</v>
      </c>
    </row>
    <row r="198" spans="1:37" ht="110.25" customHeight="1" x14ac:dyDescent="0.3">
      <c r="A198" s="30" t="s">
        <v>869</v>
      </c>
      <c r="B198" s="30" t="s">
        <v>81</v>
      </c>
      <c r="C198" s="173" t="s">
        <v>893</v>
      </c>
      <c r="D198" s="30" t="s">
        <v>209</v>
      </c>
      <c r="E198" s="31" t="s">
        <v>871</v>
      </c>
      <c r="F198" s="32" t="s">
        <v>99</v>
      </c>
      <c r="G198" s="43" t="s">
        <v>894</v>
      </c>
      <c r="H198" s="30" t="s">
        <v>895</v>
      </c>
      <c r="I198" s="30" t="s">
        <v>896</v>
      </c>
      <c r="J198" s="30" t="s">
        <v>897</v>
      </c>
      <c r="K198" s="30" t="s">
        <v>65</v>
      </c>
      <c r="L198" s="30" t="s">
        <v>66</v>
      </c>
      <c r="M198" s="30" t="s">
        <v>66</v>
      </c>
      <c r="N198" s="33" t="s">
        <v>432</v>
      </c>
      <c r="O198" s="96" t="s">
        <v>66</v>
      </c>
      <c r="P198" s="96" t="s">
        <v>66</v>
      </c>
      <c r="Q198" s="30" t="s">
        <v>69</v>
      </c>
      <c r="R198" s="33" t="s">
        <v>70</v>
      </c>
      <c r="S198" s="35">
        <v>45748</v>
      </c>
      <c r="T198" s="35">
        <v>46022</v>
      </c>
      <c r="U198" s="148"/>
      <c r="V198" s="148">
        <v>0.33</v>
      </c>
      <c r="W198" s="148">
        <v>0.33</v>
      </c>
      <c r="X198" s="148">
        <v>0.33</v>
      </c>
      <c r="Y198" s="148">
        <v>1</v>
      </c>
      <c r="Z198" s="37" t="s">
        <v>420</v>
      </c>
      <c r="AA198" s="37" t="s">
        <v>420</v>
      </c>
      <c r="AB198" s="37" t="s">
        <v>420</v>
      </c>
      <c r="AC198" s="37" t="s">
        <v>420</v>
      </c>
      <c r="AD198" s="37" t="s">
        <v>420</v>
      </c>
      <c r="AE198" s="37" t="s">
        <v>420</v>
      </c>
      <c r="AF198" s="37">
        <v>0</v>
      </c>
      <c r="AG198" s="37">
        <v>0</v>
      </c>
      <c r="AH198" s="39" t="s">
        <v>66</v>
      </c>
      <c r="AI198" s="39" t="s">
        <v>66</v>
      </c>
      <c r="AJ198" s="161" t="s">
        <v>66</v>
      </c>
      <c r="AK198" s="30" t="s">
        <v>876</v>
      </c>
    </row>
    <row r="199" spans="1:37" ht="110.25" customHeight="1" x14ac:dyDescent="0.3">
      <c r="A199" s="30" t="s">
        <v>869</v>
      </c>
      <c r="B199" s="30" t="s">
        <v>81</v>
      </c>
      <c r="C199" s="173" t="s">
        <v>898</v>
      </c>
      <c r="D199" s="30" t="s">
        <v>209</v>
      </c>
      <c r="E199" s="31" t="s">
        <v>871</v>
      </c>
      <c r="F199" s="32" t="s">
        <v>106</v>
      </c>
      <c r="G199" s="43" t="s">
        <v>899</v>
      </c>
      <c r="H199" s="30" t="s">
        <v>900</v>
      </c>
      <c r="I199" s="30" t="s">
        <v>901</v>
      </c>
      <c r="J199" s="30" t="s">
        <v>897</v>
      </c>
      <c r="K199" s="30" t="s">
        <v>65</v>
      </c>
      <c r="L199" s="30" t="s">
        <v>66</v>
      </c>
      <c r="M199" s="30" t="s">
        <v>66</v>
      </c>
      <c r="N199" s="33" t="s">
        <v>432</v>
      </c>
      <c r="O199" s="96" t="s">
        <v>66</v>
      </c>
      <c r="P199" s="96" t="s">
        <v>66</v>
      </c>
      <c r="Q199" s="30" t="s">
        <v>69</v>
      </c>
      <c r="R199" s="33" t="s">
        <v>70</v>
      </c>
      <c r="S199" s="35">
        <v>45748</v>
      </c>
      <c r="T199" s="35">
        <v>46022</v>
      </c>
      <c r="U199" s="148">
        <v>0</v>
      </c>
      <c r="V199" s="148">
        <v>0.33</v>
      </c>
      <c r="W199" s="148">
        <v>0.33</v>
      </c>
      <c r="X199" s="148">
        <v>0.33</v>
      </c>
      <c r="Y199" s="148">
        <v>1</v>
      </c>
      <c r="Z199" s="37" t="s">
        <v>420</v>
      </c>
      <c r="AA199" s="37" t="s">
        <v>420</v>
      </c>
      <c r="AB199" s="37" t="s">
        <v>420</v>
      </c>
      <c r="AC199" s="37" t="s">
        <v>420</v>
      </c>
      <c r="AD199" s="37" t="s">
        <v>420</v>
      </c>
      <c r="AE199" s="37" t="s">
        <v>420</v>
      </c>
      <c r="AF199" s="37">
        <v>0</v>
      </c>
      <c r="AG199" s="37">
        <v>0</v>
      </c>
      <c r="AH199" s="39" t="s">
        <v>66</v>
      </c>
      <c r="AI199" s="39" t="s">
        <v>66</v>
      </c>
      <c r="AJ199" s="161" t="s">
        <v>66</v>
      </c>
      <c r="AK199" s="30" t="s">
        <v>876</v>
      </c>
    </row>
    <row r="200" spans="1:37" ht="187.5" customHeight="1" x14ac:dyDescent="0.3">
      <c r="A200" s="30" t="s">
        <v>869</v>
      </c>
      <c r="B200" s="30" t="s">
        <v>81</v>
      </c>
      <c r="C200" s="173" t="s">
        <v>902</v>
      </c>
      <c r="D200" s="30" t="s">
        <v>209</v>
      </c>
      <c r="E200" s="31" t="s">
        <v>871</v>
      </c>
      <c r="F200" s="32" t="s">
        <v>161</v>
      </c>
      <c r="G200" s="43" t="s">
        <v>903</v>
      </c>
      <c r="H200" s="30" t="s">
        <v>904</v>
      </c>
      <c r="I200" s="30" t="s">
        <v>905</v>
      </c>
      <c r="J200" s="30" t="s">
        <v>906</v>
      </c>
      <c r="K200" s="30" t="s">
        <v>65</v>
      </c>
      <c r="L200" s="30" t="s">
        <v>66</v>
      </c>
      <c r="M200" s="30" t="s">
        <v>66</v>
      </c>
      <c r="N200" s="33" t="s">
        <v>432</v>
      </c>
      <c r="O200" s="96" t="s">
        <v>66</v>
      </c>
      <c r="P200" s="96" t="s">
        <v>66</v>
      </c>
      <c r="Q200" s="30" t="s">
        <v>69</v>
      </c>
      <c r="R200" s="33" t="s">
        <v>70</v>
      </c>
      <c r="S200" s="35">
        <v>45658</v>
      </c>
      <c r="T200" s="35">
        <v>46022</v>
      </c>
      <c r="U200" s="148">
        <v>0.25</v>
      </c>
      <c r="V200" s="148">
        <v>0.25</v>
      </c>
      <c r="W200" s="148">
        <v>0.25</v>
      </c>
      <c r="X200" s="148">
        <v>0.25</v>
      </c>
      <c r="Y200" s="148">
        <v>1</v>
      </c>
      <c r="Z200" s="37" t="s">
        <v>420</v>
      </c>
      <c r="AA200" s="37" t="s">
        <v>420</v>
      </c>
      <c r="AB200" s="37" t="s">
        <v>420</v>
      </c>
      <c r="AC200" s="37" t="s">
        <v>420</v>
      </c>
      <c r="AD200" s="37" t="s">
        <v>420</v>
      </c>
      <c r="AE200" s="37" t="s">
        <v>420</v>
      </c>
      <c r="AF200" s="37">
        <v>0</v>
      </c>
      <c r="AG200" s="37">
        <v>0</v>
      </c>
      <c r="AH200" s="39" t="s">
        <v>66</v>
      </c>
      <c r="AI200" s="39" t="s">
        <v>66</v>
      </c>
      <c r="AJ200" s="161" t="s">
        <v>66</v>
      </c>
      <c r="AK200" s="30" t="s">
        <v>876</v>
      </c>
    </row>
    <row r="201" spans="1:37" ht="144" customHeight="1" x14ac:dyDescent="0.3">
      <c r="A201" s="30" t="s">
        <v>869</v>
      </c>
      <c r="B201" s="30" t="s">
        <v>81</v>
      </c>
      <c r="C201" s="173" t="s">
        <v>907</v>
      </c>
      <c r="D201" s="30" t="s">
        <v>209</v>
      </c>
      <c r="E201" s="31" t="s">
        <v>871</v>
      </c>
      <c r="F201" s="32" t="s">
        <v>168</v>
      </c>
      <c r="G201" s="43" t="s">
        <v>908</v>
      </c>
      <c r="H201" s="30" t="s">
        <v>909</v>
      </c>
      <c r="I201" s="30" t="s">
        <v>910</v>
      </c>
      <c r="J201" s="30" t="s">
        <v>911</v>
      </c>
      <c r="K201" s="30" t="s">
        <v>65</v>
      </c>
      <c r="L201" s="30" t="s">
        <v>66</v>
      </c>
      <c r="M201" s="30" t="s">
        <v>66</v>
      </c>
      <c r="N201" s="33" t="s">
        <v>432</v>
      </c>
      <c r="O201" s="96" t="s">
        <v>66</v>
      </c>
      <c r="P201" s="96" t="s">
        <v>66</v>
      </c>
      <c r="Q201" s="30" t="s">
        <v>69</v>
      </c>
      <c r="R201" s="33" t="s">
        <v>70</v>
      </c>
      <c r="S201" s="35">
        <v>45658</v>
      </c>
      <c r="T201" s="35">
        <v>46022</v>
      </c>
      <c r="U201" s="148">
        <v>0.25</v>
      </c>
      <c r="V201" s="148">
        <v>0.25</v>
      </c>
      <c r="W201" s="148">
        <v>0.25</v>
      </c>
      <c r="X201" s="148">
        <v>0.25</v>
      </c>
      <c r="Y201" s="148">
        <v>1</v>
      </c>
      <c r="Z201" s="37" t="s">
        <v>420</v>
      </c>
      <c r="AA201" s="37" t="s">
        <v>420</v>
      </c>
      <c r="AB201" s="37" t="s">
        <v>420</v>
      </c>
      <c r="AC201" s="37" t="s">
        <v>420</v>
      </c>
      <c r="AD201" s="37" t="s">
        <v>420</v>
      </c>
      <c r="AE201" s="37" t="s">
        <v>420</v>
      </c>
      <c r="AF201" s="37">
        <v>0</v>
      </c>
      <c r="AG201" s="37">
        <v>0</v>
      </c>
      <c r="AH201" s="39" t="s">
        <v>66</v>
      </c>
      <c r="AI201" s="39" t="s">
        <v>66</v>
      </c>
      <c r="AJ201" s="161" t="s">
        <v>66</v>
      </c>
      <c r="AK201" s="30" t="s">
        <v>876</v>
      </c>
    </row>
    <row r="202" spans="1:37" ht="30" customHeight="1" x14ac:dyDescent="0.3">
      <c r="A202" s="87"/>
      <c r="B202" s="55"/>
      <c r="C202" s="55"/>
      <c r="D202" s="55"/>
      <c r="E202" s="55"/>
      <c r="F202" s="55"/>
      <c r="G202" s="55"/>
      <c r="H202" s="55"/>
      <c r="I202" s="55"/>
      <c r="J202" s="55"/>
      <c r="K202" s="55"/>
      <c r="L202" s="55"/>
      <c r="M202" s="55"/>
      <c r="N202" s="55"/>
      <c r="O202" s="55"/>
      <c r="P202" s="88" t="s">
        <v>912</v>
      </c>
      <c r="Q202" s="55"/>
      <c r="R202" s="55"/>
      <c r="S202" s="55"/>
      <c r="T202" s="55"/>
      <c r="U202" s="55"/>
      <c r="V202" s="55"/>
      <c r="W202" s="55"/>
      <c r="X202" s="55"/>
      <c r="Y202" s="55"/>
      <c r="Z202" s="55"/>
      <c r="AA202" s="55"/>
      <c r="AB202" s="55"/>
      <c r="AC202" s="55"/>
      <c r="AD202" s="55"/>
      <c r="AE202" s="89">
        <f>SUM(AE194:AE201)</f>
        <v>0</v>
      </c>
      <c r="AF202" s="89">
        <f>SUM(AF194:AF201)</f>
        <v>0</v>
      </c>
      <c r="AG202" s="89">
        <f>SUM(AG194:AG201)</f>
        <v>0</v>
      </c>
      <c r="AH202" s="55"/>
      <c r="AI202" s="55"/>
      <c r="AJ202" s="55"/>
      <c r="AK202" s="61"/>
    </row>
    <row r="203" spans="1:37" ht="90.75" customHeight="1" x14ac:dyDescent="0.3">
      <c r="A203" s="30" t="s">
        <v>418</v>
      </c>
      <c r="B203" s="30" t="s">
        <v>217</v>
      </c>
      <c r="C203" s="173" t="s">
        <v>913</v>
      </c>
      <c r="D203" s="30" t="s">
        <v>209</v>
      </c>
      <c r="E203" s="31" t="s">
        <v>914</v>
      </c>
      <c r="F203" s="32" t="s">
        <v>60</v>
      </c>
      <c r="G203" s="43" t="s">
        <v>915</v>
      </c>
      <c r="H203" s="30" t="s">
        <v>916</v>
      </c>
      <c r="I203" s="30" t="s">
        <v>917</v>
      </c>
      <c r="J203" s="30" t="s">
        <v>777</v>
      </c>
      <c r="K203" s="30" t="s">
        <v>65</v>
      </c>
      <c r="L203" s="30" t="s">
        <v>66</v>
      </c>
      <c r="M203" s="30" t="s">
        <v>66</v>
      </c>
      <c r="N203" s="33" t="s">
        <v>432</v>
      </c>
      <c r="O203" s="96" t="s">
        <v>66</v>
      </c>
      <c r="P203" s="96" t="s">
        <v>66</v>
      </c>
      <c r="Q203" s="30" t="s">
        <v>69</v>
      </c>
      <c r="R203" s="33" t="s">
        <v>70</v>
      </c>
      <c r="S203" s="35">
        <v>45660</v>
      </c>
      <c r="T203" s="35">
        <v>46022</v>
      </c>
      <c r="U203" s="36">
        <v>400</v>
      </c>
      <c r="V203" s="36">
        <v>400</v>
      </c>
      <c r="W203" s="36">
        <v>400</v>
      </c>
      <c r="X203" s="36">
        <v>300</v>
      </c>
      <c r="Y203" s="36">
        <v>1500</v>
      </c>
      <c r="Z203" s="37" t="s">
        <v>420</v>
      </c>
      <c r="AA203" s="37" t="s">
        <v>420</v>
      </c>
      <c r="AB203" s="37" t="s">
        <v>420</v>
      </c>
      <c r="AC203" s="37" t="s">
        <v>420</v>
      </c>
      <c r="AD203" s="37" t="s">
        <v>420</v>
      </c>
      <c r="AE203" s="37" t="s">
        <v>420</v>
      </c>
      <c r="AF203" s="37" t="s">
        <v>420</v>
      </c>
      <c r="AG203" s="37" t="s">
        <v>420</v>
      </c>
      <c r="AH203" s="39" t="s">
        <v>66</v>
      </c>
      <c r="AI203" s="39" t="s">
        <v>66</v>
      </c>
      <c r="AJ203" s="161" t="s">
        <v>66</v>
      </c>
      <c r="AK203" s="30" t="s">
        <v>918</v>
      </c>
    </row>
    <row r="204" spans="1:37" ht="77.25" customHeight="1" x14ac:dyDescent="0.3">
      <c r="A204" s="30" t="s">
        <v>418</v>
      </c>
      <c r="B204" s="30" t="s">
        <v>217</v>
      </c>
      <c r="C204" s="173" t="s">
        <v>919</v>
      </c>
      <c r="D204" s="30" t="s">
        <v>209</v>
      </c>
      <c r="E204" s="31" t="s">
        <v>914</v>
      </c>
      <c r="F204" s="32" t="s">
        <v>75</v>
      </c>
      <c r="G204" s="43" t="s">
        <v>920</v>
      </c>
      <c r="H204" s="30" t="s">
        <v>921</v>
      </c>
      <c r="I204" s="30" t="s">
        <v>922</v>
      </c>
      <c r="J204" s="30" t="s">
        <v>923</v>
      </c>
      <c r="K204" s="30" t="s">
        <v>65</v>
      </c>
      <c r="L204" s="30" t="s">
        <v>66</v>
      </c>
      <c r="M204" s="30" t="s">
        <v>66</v>
      </c>
      <c r="N204" s="33" t="s">
        <v>432</v>
      </c>
      <c r="O204" s="96" t="s">
        <v>66</v>
      </c>
      <c r="P204" s="96" t="s">
        <v>66</v>
      </c>
      <c r="Q204" s="30" t="s">
        <v>69</v>
      </c>
      <c r="R204" s="33" t="s">
        <v>70</v>
      </c>
      <c r="S204" s="35">
        <v>45660</v>
      </c>
      <c r="T204" s="35">
        <v>46022</v>
      </c>
      <c r="U204" s="36">
        <v>300</v>
      </c>
      <c r="V204" s="36">
        <v>300</v>
      </c>
      <c r="W204" s="36">
        <v>300</v>
      </c>
      <c r="X204" s="36">
        <v>300</v>
      </c>
      <c r="Y204" s="36">
        <v>1200</v>
      </c>
      <c r="Z204" s="37" t="s">
        <v>420</v>
      </c>
      <c r="AA204" s="37" t="s">
        <v>420</v>
      </c>
      <c r="AB204" s="37" t="s">
        <v>420</v>
      </c>
      <c r="AC204" s="37" t="s">
        <v>420</v>
      </c>
      <c r="AD204" s="37" t="s">
        <v>420</v>
      </c>
      <c r="AE204" s="37" t="s">
        <v>420</v>
      </c>
      <c r="AF204" s="37" t="s">
        <v>420</v>
      </c>
      <c r="AG204" s="37" t="s">
        <v>420</v>
      </c>
      <c r="AH204" s="39" t="s">
        <v>66</v>
      </c>
      <c r="AI204" s="39" t="s">
        <v>66</v>
      </c>
      <c r="AJ204" s="161" t="s">
        <v>66</v>
      </c>
      <c r="AK204" s="30" t="s">
        <v>924</v>
      </c>
    </row>
    <row r="205" spans="1:37" ht="66" customHeight="1" x14ac:dyDescent="0.3">
      <c r="A205" s="30" t="s">
        <v>418</v>
      </c>
      <c r="B205" s="30" t="s">
        <v>224</v>
      </c>
      <c r="C205" s="173" t="s">
        <v>925</v>
      </c>
      <c r="D205" s="30" t="s">
        <v>209</v>
      </c>
      <c r="E205" s="31" t="s">
        <v>914</v>
      </c>
      <c r="F205" s="32" t="s">
        <v>83</v>
      </c>
      <c r="G205" s="43" t="s">
        <v>926</v>
      </c>
      <c r="H205" s="30" t="s">
        <v>927</v>
      </c>
      <c r="I205" s="30" t="s">
        <v>928</v>
      </c>
      <c r="J205" s="30" t="s">
        <v>929</v>
      </c>
      <c r="K205" s="30" t="s">
        <v>65</v>
      </c>
      <c r="L205" s="30" t="s">
        <v>66</v>
      </c>
      <c r="M205" s="30" t="s">
        <v>66</v>
      </c>
      <c r="N205" s="33" t="s">
        <v>432</v>
      </c>
      <c r="O205" s="96" t="s">
        <v>66</v>
      </c>
      <c r="P205" s="96" t="s">
        <v>66</v>
      </c>
      <c r="Q205" s="30" t="s">
        <v>69</v>
      </c>
      <c r="R205" s="33" t="s">
        <v>70</v>
      </c>
      <c r="S205" s="35">
        <v>45689</v>
      </c>
      <c r="T205" s="35">
        <v>46022</v>
      </c>
      <c r="U205" s="36">
        <v>1</v>
      </c>
      <c r="V205" s="36">
        <v>1</v>
      </c>
      <c r="W205" s="36">
        <v>1</v>
      </c>
      <c r="X205" s="36">
        <v>1</v>
      </c>
      <c r="Y205" s="36">
        <v>4</v>
      </c>
      <c r="Z205" s="37" t="s">
        <v>420</v>
      </c>
      <c r="AA205" s="37" t="s">
        <v>420</v>
      </c>
      <c r="AB205" s="37" t="s">
        <v>420</v>
      </c>
      <c r="AC205" s="37" t="s">
        <v>420</v>
      </c>
      <c r="AD205" s="37" t="s">
        <v>420</v>
      </c>
      <c r="AE205" s="37" t="s">
        <v>420</v>
      </c>
      <c r="AF205" s="37" t="s">
        <v>420</v>
      </c>
      <c r="AG205" s="37" t="s">
        <v>420</v>
      </c>
      <c r="AH205" s="39" t="s">
        <v>66</v>
      </c>
      <c r="AI205" s="39" t="s">
        <v>66</v>
      </c>
      <c r="AJ205" s="161" t="s">
        <v>66</v>
      </c>
      <c r="AK205" s="30" t="s">
        <v>930</v>
      </c>
    </row>
    <row r="206" spans="1:37" ht="66" customHeight="1" x14ac:dyDescent="0.3">
      <c r="A206" s="30" t="s">
        <v>418</v>
      </c>
      <c r="B206" s="30" t="s">
        <v>224</v>
      </c>
      <c r="C206" s="173" t="s">
        <v>931</v>
      </c>
      <c r="D206" s="30" t="s">
        <v>209</v>
      </c>
      <c r="E206" s="31" t="s">
        <v>914</v>
      </c>
      <c r="F206" s="32" t="s">
        <v>91</v>
      </c>
      <c r="G206" s="43" t="s">
        <v>932</v>
      </c>
      <c r="H206" s="30" t="s">
        <v>933</v>
      </c>
      <c r="I206" s="30" t="s">
        <v>934</v>
      </c>
      <c r="J206" s="30" t="s">
        <v>935</v>
      </c>
      <c r="K206" s="30" t="s">
        <v>65</v>
      </c>
      <c r="L206" s="30" t="s">
        <v>66</v>
      </c>
      <c r="M206" s="30" t="s">
        <v>66</v>
      </c>
      <c r="N206" s="33" t="s">
        <v>432</v>
      </c>
      <c r="O206" s="96" t="s">
        <v>66</v>
      </c>
      <c r="P206" s="96" t="s">
        <v>66</v>
      </c>
      <c r="Q206" s="30" t="s">
        <v>69</v>
      </c>
      <c r="R206" s="33" t="s">
        <v>70</v>
      </c>
      <c r="S206" s="35">
        <v>45839</v>
      </c>
      <c r="T206" s="35">
        <v>45930</v>
      </c>
      <c r="U206" s="36">
        <v>0</v>
      </c>
      <c r="V206" s="36">
        <v>0</v>
      </c>
      <c r="W206" s="36">
        <v>1153</v>
      </c>
      <c r="X206" s="36">
        <v>0</v>
      </c>
      <c r="Y206" s="36">
        <v>1153</v>
      </c>
      <c r="Z206" s="37" t="s">
        <v>420</v>
      </c>
      <c r="AA206" s="37" t="s">
        <v>420</v>
      </c>
      <c r="AB206" s="37" t="s">
        <v>420</v>
      </c>
      <c r="AC206" s="37" t="s">
        <v>420</v>
      </c>
      <c r="AD206" s="37" t="s">
        <v>420</v>
      </c>
      <c r="AE206" s="37" t="s">
        <v>420</v>
      </c>
      <c r="AF206" s="37" t="s">
        <v>420</v>
      </c>
      <c r="AG206" s="37" t="s">
        <v>420</v>
      </c>
      <c r="AH206" s="39" t="s">
        <v>66</v>
      </c>
      <c r="AI206" s="39" t="s">
        <v>66</v>
      </c>
      <c r="AJ206" s="161" t="s">
        <v>66</v>
      </c>
      <c r="AK206" s="30" t="s">
        <v>936</v>
      </c>
    </row>
    <row r="207" spans="1:37" ht="66" customHeight="1" x14ac:dyDescent="0.3">
      <c r="A207" s="30" t="s">
        <v>418</v>
      </c>
      <c r="B207" s="30" t="s">
        <v>224</v>
      </c>
      <c r="C207" s="173" t="s">
        <v>937</v>
      </c>
      <c r="D207" s="30" t="s">
        <v>209</v>
      </c>
      <c r="E207" s="31" t="s">
        <v>914</v>
      </c>
      <c r="F207" s="32" t="s">
        <v>99</v>
      </c>
      <c r="G207" s="43" t="s">
        <v>938</v>
      </c>
      <c r="H207" s="30" t="s">
        <v>939</v>
      </c>
      <c r="I207" s="30" t="s">
        <v>940</v>
      </c>
      <c r="J207" s="30" t="s">
        <v>941</v>
      </c>
      <c r="K207" s="30" t="s">
        <v>65</v>
      </c>
      <c r="L207" s="30"/>
      <c r="M207" s="30"/>
      <c r="N207" s="33" t="s">
        <v>432</v>
      </c>
      <c r="O207" s="96" t="s">
        <v>66</v>
      </c>
      <c r="P207" s="96" t="s">
        <v>66</v>
      </c>
      <c r="Q207" s="30" t="s">
        <v>69</v>
      </c>
      <c r="R207" s="33" t="s">
        <v>70</v>
      </c>
      <c r="S207" s="35">
        <v>45659</v>
      </c>
      <c r="T207" s="35">
        <v>45688</v>
      </c>
      <c r="U207" s="36">
        <v>1</v>
      </c>
      <c r="V207" s="36">
        <v>0</v>
      </c>
      <c r="W207" s="36">
        <v>0</v>
      </c>
      <c r="X207" s="36">
        <v>0</v>
      </c>
      <c r="Y207" s="36">
        <v>1</v>
      </c>
      <c r="Z207" s="37" t="s">
        <v>420</v>
      </c>
      <c r="AA207" s="37" t="s">
        <v>420</v>
      </c>
      <c r="AB207" s="37" t="s">
        <v>420</v>
      </c>
      <c r="AC207" s="37" t="s">
        <v>420</v>
      </c>
      <c r="AD207" s="37" t="s">
        <v>420</v>
      </c>
      <c r="AE207" s="37" t="s">
        <v>420</v>
      </c>
      <c r="AF207" s="37" t="s">
        <v>420</v>
      </c>
      <c r="AG207" s="37" t="s">
        <v>420</v>
      </c>
      <c r="AH207" s="39" t="s">
        <v>66</v>
      </c>
      <c r="AI207" s="39" t="s">
        <v>66</v>
      </c>
      <c r="AJ207" s="161" t="s">
        <v>66</v>
      </c>
      <c r="AK207" s="30" t="s">
        <v>942</v>
      </c>
    </row>
    <row r="208" spans="1:37" ht="66" customHeight="1" x14ac:dyDescent="0.3">
      <c r="A208" s="30" t="s">
        <v>418</v>
      </c>
      <c r="B208" s="30" t="s">
        <v>224</v>
      </c>
      <c r="C208" s="173" t="s">
        <v>937</v>
      </c>
      <c r="D208" s="30" t="s">
        <v>209</v>
      </c>
      <c r="E208" s="31" t="s">
        <v>914</v>
      </c>
      <c r="F208" s="32" t="s">
        <v>106</v>
      </c>
      <c r="G208" s="43" t="s">
        <v>943</v>
      </c>
      <c r="H208" s="30" t="s">
        <v>944</v>
      </c>
      <c r="I208" s="30" t="s">
        <v>945</v>
      </c>
      <c r="J208" s="30" t="s">
        <v>946</v>
      </c>
      <c r="K208" s="30" t="s">
        <v>65</v>
      </c>
      <c r="L208" s="30"/>
      <c r="M208" s="30"/>
      <c r="N208" s="33" t="s">
        <v>432</v>
      </c>
      <c r="O208" s="96" t="s">
        <v>66</v>
      </c>
      <c r="P208" s="96" t="s">
        <v>66</v>
      </c>
      <c r="Q208" s="30" t="s">
        <v>69</v>
      </c>
      <c r="R208" s="33" t="s">
        <v>70</v>
      </c>
      <c r="S208" s="35">
        <v>45659</v>
      </c>
      <c r="T208" s="35">
        <v>46022</v>
      </c>
      <c r="U208" s="36">
        <v>60</v>
      </c>
      <c r="V208" s="36">
        <v>50</v>
      </c>
      <c r="W208" s="36">
        <v>40</v>
      </c>
      <c r="X208" s="36">
        <v>60</v>
      </c>
      <c r="Y208" s="36">
        <v>210</v>
      </c>
      <c r="Z208" s="37" t="s">
        <v>420</v>
      </c>
      <c r="AA208" s="37" t="s">
        <v>420</v>
      </c>
      <c r="AB208" s="37" t="s">
        <v>420</v>
      </c>
      <c r="AC208" s="37" t="s">
        <v>420</v>
      </c>
      <c r="AD208" s="37" t="s">
        <v>420</v>
      </c>
      <c r="AE208" s="37" t="s">
        <v>420</v>
      </c>
      <c r="AF208" s="37" t="s">
        <v>420</v>
      </c>
      <c r="AG208" s="37" t="s">
        <v>420</v>
      </c>
      <c r="AH208" s="39" t="s">
        <v>66</v>
      </c>
      <c r="AI208" s="39" t="s">
        <v>66</v>
      </c>
      <c r="AJ208" s="161" t="s">
        <v>66</v>
      </c>
      <c r="AK208" s="30" t="s">
        <v>947</v>
      </c>
    </row>
    <row r="209" spans="1:38" ht="66" customHeight="1" x14ac:dyDescent="0.3">
      <c r="A209" s="30" t="s">
        <v>418</v>
      </c>
      <c r="B209" s="30" t="s">
        <v>224</v>
      </c>
      <c r="C209" s="173" t="s">
        <v>937</v>
      </c>
      <c r="D209" s="30" t="s">
        <v>209</v>
      </c>
      <c r="E209" s="31" t="s">
        <v>914</v>
      </c>
      <c r="F209" s="32" t="s">
        <v>118</v>
      </c>
      <c r="G209" s="43" t="s">
        <v>948</v>
      </c>
      <c r="H209" s="30" t="s">
        <v>949</v>
      </c>
      <c r="I209" s="30" t="s">
        <v>950</v>
      </c>
      <c r="J209" s="30" t="s">
        <v>951</v>
      </c>
      <c r="K209" s="30" t="s">
        <v>65</v>
      </c>
      <c r="L209" s="30"/>
      <c r="M209" s="30"/>
      <c r="N209" s="33" t="s">
        <v>68</v>
      </c>
      <c r="O209" s="96">
        <v>859901911</v>
      </c>
      <c r="P209" s="96" t="s">
        <v>952</v>
      </c>
      <c r="Q209" s="30" t="s">
        <v>366</v>
      </c>
      <c r="R209" s="33" t="s">
        <v>70</v>
      </c>
      <c r="S209" s="35">
        <v>45748</v>
      </c>
      <c r="T209" s="35">
        <v>45930</v>
      </c>
      <c r="U209" s="148">
        <v>0</v>
      </c>
      <c r="V209" s="148">
        <v>1</v>
      </c>
      <c r="W209" s="148">
        <v>1</v>
      </c>
      <c r="X209" s="148">
        <v>0</v>
      </c>
      <c r="Y209" s="148">
        <v>1</v>
      </c>
      <c r="Z209" s="37" t="s">
        <v>420</v>
      </c>
      <c r="AA209" s="37" t="s">
        <v>420</v>
      </c>
      <c r="AB209" s="37">
        <v>4300</v>
      </c>
      <c r="AC209" s="37">
        <v>2300</v>
      </c>
      <c r="AD209" s="37">
        <f>SUM(AB209:AC209)</f>
        <v>6600</v>
      </c>
      <c r="AE209" s="37">
        <f>AD209</f>
        <v>6600</v>
      </c>
      <c r="AF209" s="37" t="s">
        <v>420</v>
      </c>
      <c r="AG209" s="37">
        <v>6600</v>
      </c>
      <c r="AH209" s="34" t="s">
        <v>1991</v>
      </c>
      <c r="AI209" s="34" t="s">
        <v>2189</v>
      </c>
      <c r="AJ209" s="161" t="s">
        <v>2261</v>
      </c>
      <c r="AK209" s="30" t="s">
        <v>953</v>
      </c>
    </row>
    <row r="210" spans="1:38" ht="66" customHeight="1" x14ac:dyDescent="0.3">
      <c r="A210" s="30" t="s">
        <v>418</v>
      </c>
      <c r="B210" s="30" t="s">
        <v>224</v>
      </c>
      <c r="C210" s="173" t="s">
        <v>937</v>
      </c>
      <c r="D210" s="30" t="s">
        <v>209</v>
      </c>
      <c r="E210" s="31" t="s">
        <v>914</v>
      </c>
      <c r="F210" s="32" t="s">
        <v>421</v>
      </c>
      <c r="G210" s="43" t="s">
        <v>954</v>
      </c>
      <c r="H210" s="30" t="s">
        <v>955</v>
      </c>
      <c r="I210" s="30" t="s">
        <v>956</v>
      </c>
      <c r="J210" s="30" t="s">
        <v>957</v>
      </c>
      <c r="K210" s="30" t="s">
        <v>65</v>
      </c>
      <c r="L210" s="30"/>
      <c r="M210" s="30"/>
      <c r="N210" s="33" t="s">
        <v>68</v>
      </c>
      <c r="O210" s="96">
        <v>547900411</v>
      </c>
      <c r="P210" s="96" t="s">
        <v>958</v>
      </c>
      <c r="Q210" s="30" t="s">
        <v>366</v>
      </c>
      <c r="R210" s="33" t="s">
        <v>70</v>
      </c>
      <c r="S210" s="35">
        <v>45748</v>
      </c>
      <c r="T210" s="35">
        <v>45838</v>
      </c>
      <c r="U210" s="36">
        <v>0</v>
      </c>
      <c r="V210" s="36">
        <v>630</v>
      </c>
      <c r="W210" s="36">
        <v>0</v>
      </c>
      <c r="X210" s="36">
        <v>0</v>
      </c>
      <c r="Y210" s="36">
        <v>630</v>
      </c>
      <c r="Z210" s="37" t="s">
        <v>420</v>
      </c>
      <c r="AA210" s="37">
        <v>3000</v>
      </c>
      <c r="AB210" s="37" t="s">
        <v>420</v>
      </c>
      <c r="AC210" s="37" t="s">
        <v>420</v>
      </c>
      <c r="AD210" s="37">
        <f>SUM(AA210:AC210)</f>
        <v>3000</v>
      </c>
      <c r="AE210" s="37">
        <f t="shared" ref="AE210:AE215" si="11">AD210</f>
        <v>3000</v>
      </c>
      <c r="AF210" s="37" t="s">
        <v>420</v>
      </c>
      <c r="AG210" s="37">
        <f>SUBTOTAL(9,AE210:AF210)</f>
        <v>3000</v>
      </c>
      <c r="AH210" s="34" t="s">
        <v>1992</v>
      </c>
      <c r="AI210" s="34" t="s">
        <v>2190</v>
      </c>
      <c r="AJ210" s="161" t="s">
        <v>2261</v>
      </c>
      <c r="AK210" s="30" t="s">
        <v>953</v>
      </c>
    </row>
    <row r="211" spans="1:38" ht="66" customHeight="1" x14ac:dyDescent="0.3">
      <c r="A211" s="30" t="s">
        <v>418</v>
      </c>
      <c r="B211" s="30" t="s">
        <v>224</v>
      </c>
      <c r="C211" s="173" t="s">
        <v>937</v>
      </c>
      <c r="D211" s="30" t="s">
        <v>209</v>
      </c>
      <c r="E211" s="31" t="s">
        <v>914</v>
      </c>
      <c r="F211" s="32" t="s">
        <v>424</v>
      </c>
      <c r="G211" s="43" t="s">
        <v>959</v>
      </c>
      <c r="H211" s="30" t="s">
        <v>1686</v>
      </c>
      <c r="I211" s="30" t="s">
        <v>960</v>
      </c>
      <c r="J211" s="30" t="s">
        <v>961</v>
      </c>
      <c r="K211" s="30" t="s">
        <v>65</v>
      </c>
      <c r="L211" s="30"/>
      <c r="M211" s="30"/>
      <c r="N211" s="33" t="s">
        <v>526</v>
      </c>
      <c r="O211" s="96">
        <v>621650011</v>
      </c>
      <c r="P211" s="96" t="s">
        <v>962</v>
      </c>
      <c r="Q211" s="30" t="s">
        <v>366</v>
      </c>
      <c r="R211" s="33" t="s">
        <v>70</v>
      </c>
      <c r="S211" s="35">
        <v>45748</v>
      </c>
      <c r="T211" s="35">
        <v>45777</v>
      </c>
      <c r="U211" s="148">
        <v>0</v>
      </c>
      <c r="V211" s="148">
        <v>1</v>
      </c>
      <c r="W211" s="148">
        <v>0</v>
      </c>
      <c r="X211" s="148">
        <v>0</v>
      </c>
      <c r="Y211" s="148">
        <v>1</v>
      </c>
      <c r="Z211" s="37" t="s">
        <v>420</v>
      </c>
      <c r="AA211" s="37">
        <v>6600</v>
      </c>
      <c r="AB211" s="37" t="s">
        <v>420</v>
      </c>
      <c r="AC211" s="37" t="s">
        <v>420</v>
      </c>
      <c r="AD211" s="37">
        <f>SUM(AA211:AC211)</f>
        <v>6600</v>
      </c>
      <c r="AE211" s="37">
        <f t="shared" si="11"/>
        <v>6600</v>
      </c>
      <c r="AF211" s="37" t="s">
        <v>420</v>
      </c>
      <c r="AG211" s="37">
        <f>SUBTOTAL(9,AE211:AF211)</f>
        <v>6600</v>
      </c>
      <c r="AH211" s="34" t="s">
        <v>1993</v>
      </c>
      <c r="AI211" s="34" t="s">
        <v>2191</v>
      </c>
      <c r="AJ211" s="161" t="s">
        <v>2261</v>
      </c>
      <c r="AK211" s="30" t="s">
        <v>953</v>
      </c>
    </row>
    <row r="212" spans="1:38" ht="182.25" customHeight="1" x14ac:dyDescent="0.3">
      <c r="A212" s="30" t="s">
        <v>418</v>
      </c>
      <c r="B212" s="30" t="s">
        <v>224</v>
      </c>
      <c r="C212" s="173" t="s">
        <v>963</v>
      </c>
      <c r="D212" s="30" t="s">
        <v>209</v>
      </c>
      <c r="E212" s="31" t="s">
        <v>914</v>
      </c>
      <c r="F212" s="32" t="s">
        <v>427</v>
      </c>
      <c r="G212" s="43" t="s">
        <v>964</v>
      </c>
      <c r="H212" s="30" t="s">
        <v>1687</v>
      </c>
      <c r="I212" s="30" t="s">
        <v>965</v>
      </c>
      <c r="J212" s="30" t="s">
        <v>961</v>
      </c>
      <c r="K212" s="30" t="s">
        <v>65</v>
      </c>
      <c r="L212" s="30"/>
      <c r="M212" s="30"/>
      <c r="N212" s="33" t="s">
        <v>526</v>
      </c>
      <c r="O212" s="96"/>
      <c r="P212" s="96"/>
      <c r="Q212" s="30" t="s">
        <v>366</v>
      </c>
      <c r="R212" s="33" t="s">
        <v>70</v>
      </c>
      <c r="S212" s="35">
        <v>45809</v>
      </c>
      <c r="T212" s="35" t="s">
        <v>966</v>
      </c>
      <c r="U212" s="148">
        <v>0</v>
      </c>
      <c r="V212" s="148">
        <v>1</v>
      </c>
      <c r="W212" s="148">
        <v>0</v>
      </c>
      <c r="X212" s="148">
        <v>0</v>
      </c>
      <c r="Y212" s="148">
        <v>1</v>
      </c>
      <c r="Z212" s="37" t="s">
        <v>420</v>
      </c>
      <c r="AA212" s="37" t="s">
        <v>420</v>
      </c>
      <c r="AB212" s="37">
        <v>8970.5400000000009</v>
      </c>
      <c r="AC212" s="37" t="s">
        <v>420</v>
      </c>
      <c r="AD212" s="37">
        <f t="shared" ref="AD212:AD215" si="12">SUM(AB212:AC212)</f>
        <v>8970.5400000000009</v>
      </c>
      <c r="AE212" s="37">
        <f t="shared" si="11"/>
        <v>8970.5400000000009</v>
      </c>
      <c r="AF212" s="37" t="s">
        <v>420</v>
      </c>
      <c r="AG212" s="37">
        <f>SUBTOTAL(9,AE212:AF212)</f>
        <v>8970.5400000000009</v>
      </c>
      <c r="AH212" s="34" t="s">
        <v>1994</v>
      </c>
      <c r="AI212" s="34" t="s">
        <v>2192</v>
      </c>
      <c r="AJ212" s="161" t="s">
        <v>2261</v>
      </c>
      <c r="AK212" s="30" t="s">
        <v>953</v>
      </c>
    </row>
    <row r="213" spans="1:38" ht="186" customHeight="1" x14ac:dyDescent="0.3">
      <c r="A213" s="30" t="s">
        <v>418</v>
      </c>
      <c r="B213" s="30" t="s">
        <v>224</v>
      </c>
      <c r="C213" s="173" t="s">
        <v>963</v>
      </c>
      <c r="D213" s="30" t="s">
        <v>209</v>
      </c>
      <c r="E213" s="31" t="s">
        <v>914</v>
      </c>
      <c r="F213" s="32" t="s">
        <v>435</v>
      </c>
      <c r="G213" s="43" t="s">
        <v>967</v>
      </c>
      <c r="H213" s="30" t="s">
        <v>1688</v>
      </c>
      <c r="I213" s="30" t="s">
        <v>968</v>
      </c>
      <c r="J213" s="30" t="s">
        <v>961</v>
      </c>
      <c r="K213" s="30" t="s">
        <v>65</v>
      </c>
      <c r="L213" s="30"/>
      <c r="M213" s="30"/>
      <c r="N213" s="33" t="s">
        <v>526</v>
      </c>
      <c r="O213" s="96"/>
      <c r="P213" s="96"/>
      <c r="Q213" s="30" t="s">
        <v>366</v>
      </c>
      <c r="R213" s="33" t="s">
        <v>70</v>
      </c>
      <c r="S213" s="35">
        <v>45809</v>
      </c>
      <c r="T213" s="35" t="s">
        <v>966</v>
      </c>
      <c r="U213" s="148">
        <v>0</v>
      </c>
      <c r="V213" s="148">
        <v>1</v>
      </c>
      <c r="W213" s="148">
        <v>0</v>
      </c>
      <c r="X213" s="148">
        <v>0</v>
      </c>
      <c r="Y213" s="148">
        <v>1</v>
      </c>
      <c r="Z213" s="37" t="s">
        <v>420</v>
      </c>
      <c r="AA213" s="37" t="s">
        <v>420</v>
      </c>
      <c r="AB213" s="37">
        <v>9282.9500000000007</v>
      </c>
      <c r="AC213" s="37" t="s">
        <v>420</v>
      </c>
      <c r="AD213" s="37">
        <f t="shared" si="12"/>
        <v>9282.9500000000007</v>
      </c>
      <c r="AE213" s="37">
        <f t="shared" si="11"/>
        <v>9282.9500000000007</v>
      </c>
      <c r="AF213" s="37" t="s">
        <v>420</v>
      </c>
      <c r="AG213" s="37">
        <v>9282.9500000000007</v>
      </c>
      <c r="AH213" s="34" t="s">
        <v>1995</v>
      </c>
      <c r="AI213" s="34" t="s">
        <v>2193</v>
      </c>
      <c r="AJ213" s="161" t="s">
        <v>2262</v>
      </c>
      <c r="AK213" s="30" t="s">
        <v>953</v>
      </c>
    </row>
    <row r="214" spans="1:38" ht="89.25" customHeight="1" x14ac:dyDescent="0.3">
      <c r="A214" s="30" t="s">
        <v>418</v>
      </c>
      <c r="B214" s="30" t="s">
        <v>224</v>
      </c>
      <c r="C214" s="173" t="s">
        <v>969</v>
      </c>
      <c r="D214" s="30" t="s">
        <v>209</v>
      </c>
      <c r="E214" s="31" t="s">
        <v>914</v>
      </c>
      <c r="F214" s="32" t="s">
        <v>436</v>
      </c>
      <c r="G214" s="43" t="s">
        <v>970</v>
      </c>
      <c r="H214" s="30" t="s">
        <v>971</v>
      </c>
      <c r="I214" s="30" t="s">
        <v>972</v>
      </c>
      <c r="J214" s="30" t="s">
        <v>961</v>
      </c>
      <c r="K214" s="30" t="s">
        <v>65</v>
      </c>
      <c r="L214" s="30"/>
      <c r="M214" s="30"/>
      <c r="N214" s="33" t="s">
        <v>68</v>
      </c>
      <c r="O214" s="96">
        <v>713340318</v>
      </c>
      <c r="P214" s="96" t="s">
        <v>973</v>
      </c>
      <c r="Q214" s="30" t="s">
        <v>366</v>
      </c>
      <c r="R214" s="33" t="s">
        <v>70</v>
      </c>
      <c r="S214" s="35">
        <v>45931</v>
      </c>
      <c r="T214" s="35">
        <v>45960</v>
      </c>
      <c r="U214" s="148">
        <v>0</v>
      </c>
      <c r="V214" s="148">
        <v>0</v>
      </c>
      <c r="W214" s="148">
        <v>1</v>
      </c>
      <c r="X214" s="148">
        <v>0</v>
      </c>
      <c r="Y214" s="148">
        <v>1</v>
      </c>
      <c r="Z214" s="37" t="s">
        <v>420</v>
      </c>
      <c r="AA214" s="37" t="s">
        <v>420</v>
      </c>
      <c r="AB214" s="37">
        <v>16000</v>
      </c>
      <c r="AC214" s="37" t="s">
        <v>420</v>
      </c>
      <c r="AD214" s="37">
        <f t="shared" si="12"/>
        <v>16000</v>
      </c>
      <c r="AE214" s="37">
        <f t="shared" si="11"/>
        <v>16000</v>
      </c>
      <c r="AF214" s="37" t="s">
        <v>420</v>
      </c>
      <c r="AG214" s="37">
        <f>SUBTOTAL(9,AE214:AF214)</f>
        <v>16000</v>
      </c>
      <c r="AH214" s="34" t="s">
        <v>1996</v>
      </c>
      <c r="AI214" s="34" t="s">
        <v>2194</v>
      </c>
      <c r="AJ214" s="161" t="s">
        <v>2262</v>
      </c>
      <c r="AK214" s="30" t="s">
        <v>953</v>
      </c>
    </row>
    <row r="215" spans="1:38" ht="89.25" customHeight="1" x14ac:dyDescent="0.3">
      <c r="A215" s="30" t="s">
        <v>418</v>
      </c>
      <c r="B215" s="30" t="s">
        <v>224</v>
      </c>
      <c r="C215" s="173"/>
      <c r="D215" s="30" t="s">
        <v>209</v>
      </c>
      <c r="E215" s="31" t="s">
        <v>914</v>
      </c>
      <c r="F215" s="32" t="s">
        <v>438</v>
      </c>
      <c r="G215" s="43" t="s">
        <v>2057</v>
      </c>
      <c r="H215" s="30" t="s">
        <v>2058</v>
      </c>
      <c r="I215" s="30" t="s">
        <v>2165</v>
      </c>
      <c r="J215" s="30" t="s">
        <v>961</v>
      </c>
      <c r="K215" s="30" t="s">
        <v>65</v>
      </c>
      <c r="L215" s="30"/>
      <c r="M215" s="30"/>
      <c r="N215" s="33"/>
      <c r="O215" s="96"/>
      <c r="P215" s="96"/>
      <c r="Q215" s="30"/>
      <c r="R215" s="33"/>
      <c r="S215" s="35">
        <v>45658</v>
      </c>
      <c r="T215" s="35">
        <v>45960</v>
      </c>
      <c r="U215" s="148">
        <v>0</v>
      </c>
      <c r="V215" s="148">
        <v>0.5</v>
      </c>
      <c r="W215" s="148">
        <v>0.5</v>
      </c>
      <c r="X215" s="148">
        <v>0</v>
      </c>
      <c r="Y215" s="148">
        <v>1</v>
      </c>
      <c r="Z215" s="37"/>
      <c r="AA215" s="37"/>
      <c r="AB215" s="37">
        <v>6600</v>
      </c>
      <c r="AC215" s="37" t="s">
        <v>420</v>
      </c>
      <c r="AD215" s="37">
        <f t="shared" si="12"/>
        <v>6600</v>
      </c>
      <c r="AE215" s="37">
        <f t="shared" si="11"/>
        <v>6600</v>
      </c>
      <c r="AF215" s="37" t="s">
        <v>420</v>
      </c>
      <c r="AG215" s="37">
        <f>SUBTOTAL(9,AE215:AF215)</f>
        <v>6600</v>
      </c>
      <c r="AH215" s="34" t="s">
        <v>2195</v>
      </c>
      <c r="AI215" s="34" t="s">
        <v>2196</v>
      </c>
      <c r="AJ215" s="161" t="s">
        <v>71</v>
      </c>
      <c r="AK215" s="30" t="s">
        <v>953</v>
      </c>
    </row>
    <row r="216" spans="1:38" ht="108" customHeight="1" x14ac:dyDescent="0.3">
      <c r="A216" s="30" t="s">
        <v>418</v>
      </c>
      <c r="B216" s="30" t="s">
        <v>224</v>
      </c>
      <c r="C216" s="173" t="s">
        <v>963</v>
      </c>
      <c r="D216" s="30" t="s">
        <v>209</v>
      </c>
      <c r="E216" s="31" t="s">
        <v>914</v>
      </c>
      <c r="F216" s="32" t="s">
        <v>444</v>
      </c>
      <c r="G216" s="43" t="s">
        <v>974</v>
      </c>
      <c r="H216" s="30" t="s">
        <v>975</v>
      </c>
      <c r="I216" s="30" t="s">
        <v>976</v>
      </c>
      <c r="J216" s="30" t="s">
        <v>961</v>
      </c>
      <c r="K216" s="30" t="s">
        <v>65</v>
      </c>
      <c r="L216" s="30"/>
      <c r="M216" s="30"/>
      <c r="N216" s="33" t="s">
        <v>68</v>
      </c>
      <c r="O216" s="96" t="s">
        <v>977</v>
      </c>
      <c r="P216" s="96" t="s">
        <v>978</v>
      </c>
      <c r="Q216" s="30" t="s">
        <v>366</v>
      </c>
      <c r="R216" s="33" t="s">
        <v>70</v>
      </c>
      <c r="S216" s="35">
        <v>45689</v>
      </c>
      <c r="T216" s="35" t="s">
        <v>979</v>
      </c>
      <c r="U216" s="148">
        <v>1</v>
      </c>
      <c r="V216" s="148">
        <v>0</v>
      </c>
      <c r="W216" s="148">
        <v>0</v>
      </c>
      <c r="X216" s="148">
        <v>0</v>
      </c>
      <c r="Y216" s="148">
        <v>1</v>
      </c>
      <c r="Z216" s="37" t="s">
        <v>420</v>
      </c>
      <c r="AA216" s="37" t="s">
        <v>420</v>
      </c>
      <c r="AB216" s="37">
        <v>3000</v>
      </c>
      <c r="AC216" s="37" t="s">
        <v>420</v>
      </c>
      <c r="AD216" s="37">
        <f t="shared" ref="AD216" si="13">SUM(AB216:AC216)</f>
        <v>3000</v>
      </c>
      <c r="AE216" s="37">
        <f t="shared" ref="AE216" si="14">AD216</f>
        <v>3000</v>
      </c>
      <c r="AF216" s="37" t="s">
        <v>420</v>
      </c>
      <c r="AG216" s="37">
        <v>3000</v>
      </c>
      <c r="AH216" s="34" t="s">
        <v>2197</v>
      </c>
      <c r="AI216" s="34" t="s">
        <v>2198</v>
      </c>
      <c r="AJ216" s="161" t="s">
        <v>71</v>
      </c>
      <c r="AK216" s="30" t="s">
        <v>953</v>
      </c>
    </row>
    <row r="217" spans="1:38" ht="89.25" customHeight="1" x14ac:dyDescent="0.3">
      <c r="A217" s="30" t="s">
        <v>96</v>
      </c>
      <c r="B217" s="30" t="s">
        <v>1057</v>
      </c>
      <c r="C217" s="173" t="s">
        <v>937</v>
      </c>
      <c r="D217" s="30" t="s">
        <v>209</v>
      </c>
      <c r="E217" s="31" t="s">
        <v>914</v>
      </c>
      <c r="F217" s="32" t="s">
        <v>1039</v>
      </c>
      <c r="G217" s="95" t="s">
        <v>1985</v>
      </c>
      <c r="H217" s="95" t="s">
        <v>1988</v>
      </c>
      <c r="I217" s="187" t="s">
        <v>1990</v>
      </c>
      <c r="J217" s="187" t="s">
        <v>2290</v>
      </c>
      <c r="K217" s="30" t="s">
        <v>65</v>
      </c>
      <c r="L217" s="30" t="s">
        <v>66</v>
      </c>
      <c r="M217" s="30"/>
      <c r="N217" s="33" t="s">
        <v>68</v>
      </c>
      <c r="O217" s="96">
        <v>541210015</v>
      </c>
      <c r="P217" s="96" t="s">
        <v>2294</v>
      </c>
      <c r="Q217" s="30" t="s">
        <v>69</v>
      </c>
      <c r="R217" s="33" t="s">
        <v>70</v>
      </c>
      <c r="S217" s="35">
        <v>45658</v>
      </c>
      <c r="T217" s="35">
        <v>46022</v>
      </c>
      <c r="U217" s="148">
        <v>0.25</v>
      </c>
      <c r="V217" s="148">
        <v>0.25</v>
      </c>
      <c r="W217" s="148">
        <v>0.25</v>
      </c>
      <c r="X217" s="148">
        <v>0.25</v>
      </c>
      <c r="Y217" s="148">
        <f>SUM(U217:X217)</f>
        <v>1</v>
      </c>
      <c r="Z217" s="181">
        <v>0</v>
      </c>
      <c r="AA217" s="181">
        <v>0</v>
      </c>
      <c r="AB217" s="181">
        <v>6600</v>
      </c>
      <c r="AC217" s="181">
        <v>0</v>
      </c>
      <c r="AD217" s="188">
        <f>SUBTOTAL(9,Z217:AC217)</f>
        <v>6600</v>
      </c>
      <c r="AE217" s="188">
        <f>AD217</f>
        <v>6600</v>
      </c>
      <c r="AF217" s="37">
        <v>0</v>
      </c>
      <c r="AG217" s="37">
        <f>SUBTOTAL(9,AE217:AF217)</f>
        <v>6600</v>
      </c>
      <c r="AH217" s="39" t="s">
        <v>2188</v>
      </c>
      <c r="AI217" s="39" t="s">
        <v>2187</v>
      </c>
      <c r="AJ217" s="161" t="s">
        <v>71</v>
      </c>
      <c r="AK217" s="30" t="s">
        <v>953</v>
      </c>
    </row>
    <row r="218" spans="1:38" ht="89.25" customHeight="1" x14ac:dyDescent="0.3">
      <c r="A218" s="30" t="s">
        <v>96</v>
      </c>
      <c r="B218" s="30" t="s">
        <v>1057</v>
      </c>
      <c r="C218" s="173" t="s">
        <v>937</v>
      </c>
      <c r="D218" s="30" t="s">
        <v>209</v>
      </c>
      <c r="E218" s="31" t="s">
        <v>914</v>
      </c>
      <c r="F218" s="32" t="s">
        <v>1043</v>
      </c>
      <c r="G218" s="95" t="s">
        <v>1986</v>
      </c>
      <c r="H218" s="95" t="s">
        <v>1987</v>
      </c>
      <c r="I218" s="187" t="s">
        <v>1989</v>
      </c>
      <c r="J218" s="187" t="s">
        <v>2289</v>
      </c>
      <c r="K218" s="30" t="s">
        <v>65</v>
      </c>
      <c r="L218" s="30" t="s">
        <v>66</v>
      </c>
      <c r="M218" s="30"/>
      <c r="N218" s="33" t="s">
        <v>526</v>
      </c>
      <c r="O218" s="96">
        <v>381400016</v>
      </c>
      <c r="P218" s="96" t="s">
        <v>2293</v>
      </c>
      <c r="Q218" s="30" t="s">
        <v>69</v>
      </c>
      <c r="R218" s="33" t="s">
        <v>70</v>
      </c>
      <c r="S218" s="35">
        <v>45658</v>
      </c>
      <c r="T218" s="35">
        <v>46022</v>
      </c>
      <c r="U218" s="148">
        <v>0.25</v>
      </c>
      <c r="V218" s="148">
        <v>0.25</v>
      </c>
      <c r="W218" s="148">
        <v>0.25</v>
      </c>
      <c r="X218" s="148">
        <v>0.25</v>
      </c>
      <c r="Y218" s="148">
        <f>SUM(U218:X218)</f>
        <v>1</v>
      </c>
      <c r="Z218" s="181">
        <v>0</v>
      </c>
      <c r="AA218" s="181">
        <v>0</v>
      </c>
      <c r="AB218" s="181">
        <v>3400</v>
      </c>
      <c r="AC218" s="181">
        <v>0</v>
      </c>
      <c r="AD218" s="188">
        <f>SUBTOTAL(9,Z218:AC218)</f>
        <v>3400</v>
      </c>
      <c r="AE218" s="188">
        <f>AD218</f>
        <v>3400</v>
      </c>
      <c r="AF218" s="37">
        <v>0</v>
      </c>
      <c r="AG218" s="37">
        <f>SUBTOTAL(9,AE218:AF218)</f>
        <v>3400</v>
      </c>
      <c r="AH218" s="39" t="s">
        <v>2186</v>
      </c>
      <c r="AI218" s="39" t="s">
        <v>2185</v>
      </c>
      <c r="AJ218" s="161" t="s">
        <v>2168</v>
      </c>
      <c r="AK218" s="30" t="s">
        <v>953</v>
      </c>
    </row>
    <row r="219" spans="1:38" ht="134.25" customHeight="1" x14ac:dyDescent="0.3">
      <c r="A219" s="30" t="s">
        <v>418</v>
      </c>
      <c r="B219" s="30" t="s">
        <v>81</v>
      </c>
      <c r="C219" s="173" t="s">
        <v>981</v>
      </c>
      <c r="D219" s="30" t="s">
        <v>209</v>
      </c>
      <c r="E219" s="31" t="s">
        <v>914</v>
      </c>
      <c r="F219" s="32" t="s">
        <v>2026</v>
      </c>
      <c r="G219" s="95" t="s">
        <v>2002</v>
      </c>
      <c r="H219" s="173" t="s">
        <v>2003</v>
      </c>
      <c r="I219" s="173" t="s">
        <v>2004</v>
      </c>
      <c r="J219" s="189" t="s">
        <v>2005</v>
      </c>
      <c r="K219" s="30" t="s">
        <v>65</v>
      </c>
      <c r="L219" s="30" t="s">
        <v>66</v>
      </c>
      <c r="M219" s="30" t="s">
        <v>66</v>
      </c>
      <c r="N219" s="33" t="s">
        <v>526</v>
      </c>
      <c r="O219" s="96">
        <v>4391301112</v>
      </c>
      <c r="P219" s="96" t="s">
        <v>2302</v>
      </c>
      <c r="Q219" s="30" t="s">
        <v>69</v>
      </c>
      <c r="R219" s="33" t="s">
        <v>70</v>
      </c>
      <c r="S219" s="35">
        <v>45748</v>
      </c>
      <c r="T219" s="35" t="s">
        <v>1006</v>
      </c>
      <c r="U219" s="68"/>
      <c r="V219" s="68">
        <v>5</v>
      </c>
      <c r="W219" s="68"/>
      <c r="X219" s="68"/>
      <c r="Y219" s="68">
        <v>5</v>
      </c>
      <c r="Z219" s="37" t="s">
        <v>420</v>
      </c>
      <c r="AA219" s="37">
        <v>6600</v>
      </c>
      <c r="AB219" s="37" t="s">
        <v>420</v>
      </c>
      <c r="AC219" s="37" t="s">
        <v>420</v>
      </c>
      <c r="AD219" s="37">
        <f>SUM(Z219:AC219)</f>
        <v>6600</v>
      </c>
      <c r="AE219" s="190">
        <f>AD219</f>
        <v>6600</v>
      </c>
      <c r="AF219" s="190">
        <v>0</v>
      </c>
      <c r="AG219" s="190">
        <f>SUM(AE219:AF219)</f>
        <v>6600</v>
      </c>
      <c r="AH219" s="34" t="s">
        <v>2231</v>
      </c>
      <c r="AI219" s="39" t="s">
        <v>2230</v>
      </c>
      <c r="AJ219" s="161" t="s">
        <v>2168</v>
      </c>
      <c r="AK219" s="30" t="s">
        <v>953</v>
      </c>
      <c r="AL219">
        <v>6500</v>
      </c>
    </row>
    <row r="220" spans="1:38" ht="34.5" customHeight="1" x14ac:dyDescent="0.3">
      <c r="A220" s="87"/>
      <c r="B220" s="55"/>
      <c r="C220" s="55"/>
      <c r="D220" s="55"/>
      <c r="E220" s="55"/>
      <c r="F220" s="55"/>
      <c r="G220" s="55"/>
      <c r="H220" s="55"/>
      <c r="I220" s="55"/>
      <c r="J220" s="55"/>
      <c r="K220" s="55"/>
      <c r="L220" s="55"/>
      <c r="M220" s="55"/>
      <c r="N220" s="55"/>
      <c r="O220" s="55"/>
      <c r="P220" s="88" t="s">
        <v>980</v>
      </c>
      <c r="Q220" s="55"/>
      <c r="R220" s="55"/>
      <c r="S220" s="55"/>
      <c r="T220" s="55"/>
      <c r="U220" s="55"/>
      <c r="V220" s="55"/>
      <c r="W220" s="55"/>
      <c r="X220" s="55"/>
      <c r="Y220" s="55"/>
      <c r="Z220" s="55"/>
      <c r="AA220" s="55"/>
      <c r="AB220" s="55"/>
      <c r="AC220" s="55"/>
      <c r="AD220" s="55"/>
      <c r="AE220" s="58">
        <f>SUM(AE209:AE219)</f>
        <v>76653.490000000005</v>
      </c>
      <c r="AF220" s="58">
        <f>SUM(AF209:AF219)</f>
        <v>0</v>
      </c>
      <c r="AG220" s="58">
        <f>SUM(AG209:AG219)</f>
        <v>76653.490000000005</v>
      </c>
      <c r="AH220" s="55"/>
      <c r="AI220" s="55"/>
      <c r="AJ220" s="55"/>
      <c r="AK220" s="61"/>
    </row>
    <row r="221" spans="1:38" ht="86.4" x14ac:dyDescent="0.3">
      <c r="A221" s="30" t="s">
        <v>418</v>
      </c>
      <c r="B221" s="30" t="s">
        <v>81</v>
      </c>
      <c r="C221" s="173" t="s">
        <v>981</v>
      </c>
      <c r="D221" s="30" t="s">
        <v>209</v>
      </c>
      <c r="E221" s="31" t="s">
        <v>1647</v>
      </c>
      <c r="F221" s="32" t="s">
        <v>60</v>
      </c>
      <c r="G221" s="43" t="s">
        <v>989</v>
      </c>
      <c r="H221" s="30" t="s">
        <v>990</v>
      </c>
      <c r="I221" s="30" t="s">
        <v>991</v>
      </c>
      <c r="J221" s="30" t="s">
        <v>992</v>
      </c>
      <c r="K221" s="30" t="s">
        <v>65</v>
      </c>
      <c r="L221" s="30" t="s">
        <v>66</v>
      </c>
      <c r="M221" s="30" t="s">
        <v>66</v>
      </c>
      <c r="N221" s="33" t="s">
        <v>68</v>
      </c>
      <c r="O221" s="96" t="s">
        <v>66</v>
      </c>
      <c r="P221" s="96" t="s">
        <v>66</v>
      </c>
      <c r="Q221" s="30" t="s">
        <v>69</v>
      </c>
      <c r="R221" s="33" t="s">
        <v>70</v>
      </c>
      <c r="S221" s="35">
        <v>45689</v>
      </c>
      <c r="T221" s="35">
        <v>45747</v>
      </c>
      <c r="U221" s="148">
        <v>1</v>
      </c>
      <c r="V221" s="148">
        <v>0</v>
      </c>
      <c r="W221" s="148">
        <v>0</v>
      </c>
      <c r="X221" s="148">
        <v>0</v>
      </c>
      <c r="Y221" s="148">
        <v>1</v>
      </c>
      <c r="Z221" s="37" t="s">
        <v>420</v>
      </c>
      <c r="AA221" s="37" t="s">
        <v>420</v>
      </c>
      <c r="AB221" s="37" t="s">
        <v>420</v>
      </c>
      <c r="AC221" s="37" t="s">
        <v>420</v>
      </c>
      <c r="AD221" s="37" t="s">
        <v>420</v>
      </c>
      <c r="AE221" s="37" t="s">
        <v>420</v>
      </c>
      <c r="AF221" s="37">
        <v>0</v>
      </c>
      <c r="AG221" s="37" t="s">
        <v>420</v>
      </c>
      <c r="AH221" s="39" t="s">
        <v>66</v>
      </c>
      <c r="AI221" s="39" t="s">
        <v>66</v>
      </c>
      <c r="AJ221" s="161" t="s">
        <v>66</v>
      </c>
      <c r="AK221" s="30" t="s">
        <v>986</v>
      </c>
    </row>
    <row r="222" spans="1:38" ht="86.4" x14ac:dyDescent="0.3">
      <c r="A222" s="30" t="s">
        <v>418</v>
      </c>
      <c r="B222" s="30" t="s">
        <v>81</v>
      </c>
      <c r="C222" s="173" t="s">
        <v>981</v>
      </c>
      <c r="D222" s="30" t="s">
        <v>209</v>
      </c>
      <c r="E222" s="31" t="s">
        <v>1647</v>
      </c>
      <c r="F222" s="32" t="s">
        <v>75</v>
      </c>
      <c r="G222" s="43" t="s">
        <v>993</v>
      </c>
      <c r="H222" s="30" t="s">
        <v>994</v>
      </c>
      <c r="I222" s="30" t="s">
        <v>995</v>
      </c>
      <c r="J222" s="30" t="s">
        <v>996</v>
      </c>
      <c r="K222" s="30" t="s">
        <v>65</v>
      </c>
      <c r="L222" s="30" t="s">
        <v>66</v>
      </c>
      <c r="M222" s="30" t="s">
        <v>66</v>
      </c>
      <c r="N222" s="33" t="s">
        <v>68</v>
      </c>
      <c r="O222" s="96" t="s">
        <v>66</v>
      </c>
      <c r="P222" s="96" t="s">
        <v>66</v>
      </c>
      <c r="Q222" s="30" t="s">
        <v>69</v>
      </c>
      <c r="R222" s="33" t="s">
        <v>70</v>
      </c>
      <c r="S222" s="35">
        <v>45689</v>
      </c>
      <c r="T222" s="35">
        <v>46022</v>
      </c>
      <c r="U222" s="68">
        <v>60</v>
      </c>
      <c r="V222" s="68">
        <v>60</v>
      </c>
      <c r="W222" s="68">
        <v>60</v>
      </c>
      <c r="X222" s="68">
        <v>60</v>
      </c>
      <c r="Y222" s="68">
        <v>240</v>
      </c>
      <c r="Z222" s="37" t="s">
        <v>420</v>
      </c>
      <c r="AA222" s="37" t="s">
        <v>420</v>
      </c>
      <c r="AB222" s="37" t="s">
        <v>420</v>
      </c>
      <c r="AC222" s="37" t="s">
        <v>420</v>
      </c>
      <c r="AD222" s="37" t="s">
        <v>420</v>
      </c>
      <c r="AE222" s="37" t="s">
        <v>420</v>
      </c>
      <c r="AF222" s="37">
        <v>0</v>
      </c>
      <c r="AG222" s="37" t="s">
        <v>420</v>
      </c>
      <c r="AH222" s="39" t="s">
        <v>66</v>
      </c>
      <c r="AI222" s="39" t="s">
        <v>66</v>
      </c>
      <c r="AJ222" s="161" t="s">
        <v>66</v>
      </c>
      <c r="AK222" s="30" t="s">
        <v>997</v>
      </c>
    </row>
    <row r="223" spans="1:38" ht="86.4" x14ac:dyDescent="0.3">
      <c r="A223" s="30" t="s">
        <v>418</v>
      </c>
      <c r="B223" s="30" t="s">
        <v>81</v>
      </c>
      <c r="C223" s="173" t="s">
        <v>981</v>
      </c>
      <c r="D223" s="30" t="s">
        <v>209</v>
      </c>
      <c r="E223" s="31" t="s">
        <v>1647</v>
      </c>
      <c r="F223" s="32" t="s">
        <v>83</v>
      </c>
      <c r="G223" s="43" t="s">
        <v>998</v>
      </c>
      <c r="H223" s="30" t="s">
        <v>999</v>
      </c>
      <c r="I223" s="30" t="s">
        <v>1000</v>
      </c>
      <c r="J223" s="30" t="s">
        <v>1001</v>
      </c>
      <c r="K223" s="30" t="s">
        <v>65</v>
      </c>
      <c r="L223" s="30" t="s">
        <v>66</v>
      </c>
      <c r="M223" s="30" t="s">
        <v>66</v>
      </c>
      <c r="N223" s="33" t="s">
        <v>68</v>
      </c>
      <c r="O223" s="96" t="s">
        <v>66</v>
      </c>
      <c r="P223" s="96" t="s">
        <v>66</v>
      </c>
      <c r="Q223" s="30" t="s">
        <v>69</v>
      </c>
      <c r="R223" s="33" t="s">
        <v>70</v>
      </c>
      <c r="S223" s="35">
        <v>45658</v>
      </c>
      <c r="T223" s="35">
        <v>46022</v>
      </c>
      <c r="U223" s="148">
        <v>0.25</v>
      </c>
      <c r="V223" s="148">
        <v>0.25</v>
      </c>
      <c r="W223" s="148">
        <v>0.25</v>
      </c>
      <c r="X223" s="148">
        <v>0.25</v>
      </c>
      <c r="Y223" s="148">
        <v>1</v>
      </c>
      <c r="Z223" s="37" t="s">
        <v>420</v>
      </c>
      <c r="AA223" s="37" t="s">
        <v>420</v>
      </c>
      <c r="AB223" s="37" t="s">
        <v>420</v>
      </c>
      <c r="AC223" s="37" t="s">
        <v>420</v>
      </c>
      <c r="AD223" s="37" t="s">
        <v>420</v>
      </c>
      <c r="AE223" s="37" t="s">
        <v>420</v>
      </c>
      <c r="AF223" s="37">
        <v>0</v>
      </c>
      <c r="AG223" s="37" t="s">
        <v>420</v>
      </c>
      <c r="AH223" s="39" t="s">
        <v>66</v>
      </c>
      <c r="AI223" s="39" t="s">
        <v>66</v>
      </c>
      <c r="AJ223" s="161" t="s">
        <v>66</v>
      </c>
      <c r="AK223" s="30" t="s">
        <v>986</v>
      </c>
    </row>
    <row r="224" spans="1:38" ht="86.4" x14ac:dyDescent="0.3">
      <c r="A224" s="30" t="s">
        <v>418</v>
      </c>
      <c r="B224" s="30" t="s">
        <v>81</v>
      </c>
      <c r="C224" s="173" t="s">
        <v>981</v>
      </c>
      <c r="D224" s="30" t="s">
        <v>209</v>
      </c>
      <c r="E224" s="31" t="s">
        <v>1647</v>
      </c>
      <c r="F224" s="32" t="s">
        <v>91</v>
      </c>
      <c r="G224" s="43" t="s">
        <v>1002</v>
      </c>
      <c r="H224" s="30" t="s">
        <v>1003</v>
      </c>
      <c r="I224" s="30" t="s">
        <v>1004</v>
      </c>
      <c r="J224" s="30" t="s">
        <v>1005</v>
      </c>
      <c r="K224" s="30" t="s">
        <v>65</v>
      </c>
      <c r="L224" s="30" t="s">
        <v>66</v>
      </c>
      <c r="M224" s="30" t="s">
        <v>66</v>
      </c>
      <c r="N224" s="33" t="s">
        <v>68</v>
      </c>
      <c r="O224" s="96" t="s">
        <v>66</v>
      </c>
      <c r="P224" s="96" t="s">
        <v>66</v>
      </c>
      <c r="Q224" s="30" t="s">
        <v>69</v>
      </c>
      <c r="R224" s="33" t="s">
        <v>70</v>
      </c>
      <c r="S224" s="35">
        <v>45748</v>
      </c>
      <c r="T224" s="35" t="s">
        <v>1006</v>
      </c>
      <c r="U224" s="148">
        <v>0.5</v>
      </c>
      <c r="V224" s="148">
        <v>0.5</v>
      </c>
      <c r="W224" s="148"/>
      <c r="X224" s="148"/>
      <c r="Y224" s="148">
        <f t="shared" ref="Y224:Y225" si="15">U224+V224+W224+X224</f>
        <v>1</v>
      </c>
      <c r="Z224" s="37" t="s">
        <v>420</v>
      </c>
      <c r="AA224" s="37" t="s">
        <v>420</v>
      </c>
      <c r="AB224" s="37" t="s">
        <v>420</v>
      </c>
      <c r="AC224" s="37" t="s">
        <v>420</v>
      </c>
      <c r="AD224" s="37" t="s">
        <v>420</v>
      </c>
      <c r="AE224" s="37" t="s">
        <v>420</v>
      </c>
      <c r="AF224" s="37">
        <v>0</v>
      </c>
      <c r="AG224" s="37" t="s">
        <v>420</v>
      </c>
      <c r="AH224" s="39" t="s">
        <v>66</v>
      </c>
      <c r="AI224" s="39" t="s">
        <v>66</v>
      </c>
      <c r="AJ224" s="161" t="s">
        <v>66</v>
      </c>
      <c r="AK224" s="30" t="s">
        <v>997</v>
      </c>
    </row>
    <row r="225" spans="1:38" ht="86.4" x14ac:dyDescent="0.3">
      <c r="A225" s="30" t="s">
        <v>418</v>
      </c>
      <c r="B225" s="30" t="s">
        <v>81</v>
      </c>
      <c r="C225" s="173" t="s">
        <v>981</v>
      </c>
      <c r="D225" s="30" t="s">
        <v>209</v>
      </c>
      <c r="E225" s="31" t="s">
        <v>1647</v>
      </c>
      <c r="F225" s="32" t="s">
        <v>99</v>
      </c>
      <c r="G225" s="43" t="s">
        <v>1007</v>
      </c>
      <c r="H225" s="30" t="s">
        <v>1008</v>
      </c>
      <c r="I225" s="30" t="s">
        <v>1009</v>
      </c>
      <c r="J225" s="30" t="s">
        <v>1010</v>
      </c>
      <c r="K225" s="30" t="s">
        <v>65</v>
      </c>
      <c r="L225" s="30" t="s">
        <v>66</v>
      </c>
      <c r="M225" s="30" t="s">
        <v>66</v>
      </c>
      <c r="N225" s="33" t="s">
        <v>68</v>
      </c>
      <c r="O225" s="96" t="s">
        <v>66</v>
      </c>
      <c r="P225" s="96" t="s">
        <v>66</v>
      </c>
      <c r="Q225" s="30" t="s">
        <v>69</v>
      </c>
      <c r="R225" s="33" t="s">
        <v>70</v>
      </c>
      <c r="S225" s="35">
        <v>45658</v>
      </c>
      <c r="T225" s="35" t="s">
        <v>1011</v>
      </c>
      <c r="U225" s="68">
        <v>3</v>
      </c>
      <c r="V225" s="68">
        <v>3</v>
      </c>
      <c r="W225" s="68">
        <v>2</v>
      </c>
      <c r="X225" s="68">
        <v>1</v>
      </c>
      <c r="Y225" s="68">
        <f t="shared" si="15"/>
        <v>9</v>
      </c>
      <c r="Z225" s="37" t="s">
        <v>420</v>
      </c>
      <c r="AA225" s="37" t="s">
        <v>420</v>
      </c>
      <c r="AB225" s="37" t="s">
        <v>420</v>
      </c>
      <c r="AC225" s="37" t="s">
        <v>420</v>
      </c>
      <c r="AD225" s="37" t="s">
        <v>420</v>
      </c>
      <c r="AE225" s="37" t="s">
        <v>420</v>
      </c>
      <c r="AF225" s="37">
        <v>0</v>
      </c>
      <c r="AG225" s="37" t="s">
        <v>420</v>
      </c>
      <c r="AH225" s="39" t="s">
        <v>66</v>
      </c>
      <c r="AI225" s="39" t="s">
        <v>66</v>
      </c>
      <c r="AJ225" s="161" t="s">
        <v>66</v>
      </c>
      <c r="AK225" s="30" t="s">
        <v>997</v>
      </c>
    </row>
    <row r="226" spans="1:38" ht="86.4" x14ac:dyDescent="0.3">
      <c r="A226" s="30" t="s">
        <v>418</v>
      </c>
      <c r="B226" s="30" t="s">
        <v>81</v>
      </c>
      <c r="C226" s="173" t="s">
        <v>981</v>
      </c>
      <c r="D226" s="30" t="s">
        <v>209</v>
      </c>
      <c r="E226" s="31" t="s">
        <v>1647</v>
      </c>
      <c r="F226" s="32" t="s">
        <v>106</v>
      </c>
      <c r="G226" s="43" t="s">
        <v>514</v>
      </c>
      <c r="H226" s="30" t="s">
        <v>1012</v>
      </c>
      <c r="I226" s="30" t="s">
        <v>1013</v>
      </c>
      <c r="J226" s="30" t="s">
        <v>1014</v>
      </c>
      <c r="K226" s="30" t="s">
        <v>65</v>
      </c>
      <c r="L226" s="30" t="s">
        <v>66</v>
      </c>
      <c r="M226" s="30" t="s">
        <v>66</v>
      </c>
      <c r="N226" s="33" t="s">
        <v>68</v>
      </c>
      <c r="O226" s="96" t="s">
        <v>66</v>
      </c>
      <c r="P226" s="96" t="s">
        <v>66</v>
      </c>
      <c r="Q226" s="30" t="s">
        <v>69</v>
      </c>
      <c r="R226" s="33" t="s">
        <v>70</v>
      </c>
      <c r="S226" s="35">
        <v>45658</v>
      </c>
      <c r="T226" s="35" t="s">
        <v>1011</v>
      </c>
      <c r="U226" s="68">
        <v>12</v>
      </c>
      <c r="V226" s="68">
        <v>12</v>
      </c>
      <c r="W226" s="68">
        <v>12</v>
      </c>
      <c r="X226" s="68">
        <v>12</v>
      </c>
      <c r="Y226" s="68">
        <v>48</v>
      </c>
      <c r="Z226" s="37" t="s">
        <v>420</v>
      </c>
      <c r="AA226" s="37" t="s">
        <v>420</v>
      </c>
      <c r="AB226" s="37" t="s">
        <v>420</v>
      </c>
      <c r="AC226" s="37" t="s">
        <v>420</v>
      </c>
      <c r="AD226" s="37" t="s">
        <v>420</v>
      </c>
      <c r="AE226" s="37" t="s">
        <v>420</v>
      </c>
      <c r="AF226" s="37">
        <v>0</v>
      </c>
      <c r="AG226" s="37" t="s">
        <v>420</v>
      </c>
      <c r="AH226" s="39" t="s">
        <v>66</v>
      </c>
      <c r="AI226" s="39" t="s">
        <v>66</v>
      </c>
      <c r="AJ226" s="161" t="s">
        <v>66</v>
      </c>
      <c r="AK226" s="30" t="s">
        <v>997</v>
      </c>
    </row>
    <row r="227" spans="1:38" ht="86.4" x14ac:dyDescent="0.3">
      <c r="A227" s="30" t="s">
        <v>418</v>
      </c>
      <c r="B227" s="30" t="s">
        <v>81</v>
      </c>
      <c r="C227" s="173" t="s">
        <v>981</v>
      </c>
      <c r="D227" s="30" t="s">
        <v>209</v>
      </c>
      <c r="E227" s="31" t="s">
        <v>1647</v>
      </c>
      <c r="F227" s="32" t="s">
        <v>118</v>
      </c>
      <c r="G227" s="43" t="s">
        <v>982</v>
      </c>
      <c r="H227" s="30" t="s">
        <v>983</v>
      </c>
      <c r="I227" s="30" t="s">
        <v>984</v>
      </c>
      <c r="J227" s="30" t="s">
        <v>985</v>
      </c>
      <c r="K227" s="30" t="s">
        <v>65</v>
      </c>
      <c r="L227" s="30" t="s">
        <v>66</v>
      </c>
      <c r="M227" s="30" t="s">
        <v>66</v>
      </c>
      <c r="N227" s="33" t="s">
        <v>68</v>
      </c>
      <c r="O227" s="96"/>
      <c r="P227" s="96"/>
      <c r="Q227" s="30" t="s">
        <v>69</v>
      </c>
      <c r="R227" s="33" t="s">
        <v>70</v>
      </c>
      <c r="S227" s="35">
        <v>45689</v>
      </c>
      <c r="T227" s="35">
        <v>45747</v>
      </c>
      <c r="U227" s="68">
        <v>23</v>
      </c>
      <c r="V227" s="68">
        <v>0</v>
      </c>
      <c r="W227" s="68">
        <v>0</v>
      </c>
      <c r="X227" s="68">
        <v>0</v>
      </c>
      <c r="Y227" s="68">
        <f t="shared" ref="Y227:Y228" si="16">U227+V227+W227+X227</f>
        <v>23</v>
      </c>
      <c r="Z227" s="37">
        <v>0</v>
      </c>
      <c r="AA227" s="37">
        <v>1000</v>
      </c>
      <c r="AB227" s="37" t="s">
        <v>420</v>
      </c>
      <c r="AC227" s="37" t="s">
        <v>420</v>
      </c>
      <c r="AD227" s="37">
        <f>SUM(Z227:AC227)</f>
        <v>1000</v>
      </c>
      <c r="AE227" s="37">
        <f>AD227</f>
        <v>1000</v>
      </c>
      <c r="AF227" s="37">
        <v>0</v>
      </c>
      <c r="AG227" s="37">
        <f>SUM(AE227:AF227)</f>
        <v>1000</v>
      </c>
      <c r="AH227" s="39" t="s">
        <v>1998</v>
      </c>
      <c r="AI227" s="34" t="s">
        <v>2199</v>
      </c>
      <c r="AJ227" s="161" t="s">
        <v>71</v>
      </c>
      <c r="AK227" s="30" t="s">
        <v>986</v>
      </c>
    </row>
    <row r="228" spans="1:38" ht="86.4" x14ac:dyDescent="0.3">
      <c r="A228" s="30" t="s">
        <v>418</v>
      </c>
      <c r="B228" s="30" t="s">
        <v>81</v>
      </c>
      <c r="C228" s="173" t="s">
        <v>981</v>
      </c>
      <c r="D228" s="30" t="s">
        <v>209</v>
      </c>
      <c r="E228" s="31" t="s">
        <v>1647</v>
      </c>
      <c r="F228" s="32" t="s">
        <v>421</v>
      </c>
      <c r="G228" s="43" t="s">
        <v>982</v>
      </c>
      <c r="H228" s="30" t="s">
        <v>987</v>
      </c>
      <c r="I228" s="30" t="s">
        <v>988</v>
      </c>
      <c r="J228" s="30" t="s">
        <v>985</v>
      </c>
      <c r="K228" s="30" t="s">
        <v>65</v>
      </c>
      <c r="L228" s="30" t="s">
        <v>66</v>
      </c>
      <c r="M228" s="30" t="s">
        <v>66</v>
      </c>
      <c r="N228" s="33" t="s">
        <v>68</v>
      </c>
      <c r="O228" s="96"/>
      <c r="P228" s="96"/>
      <c r="Q228" s="30" t="s">
        <v>69</v>
      </c>
      <c r="R228" s="33" t="s">
        <v>70</v>
      </c>
      <c r="S228" s="35">
        <v>45748</v>
      </c>
      <c r="T228" s="35">
        <v>45808</v>
      </c>
      <c r="U228" s="68">
        <v>8</v>
      </c>
      <c r="V228" s="68">
        <v>8</v>
      </c>
      <c r="W228" s="68">
        <v>0</v>
      </c>
      <c r="X228" s="68">
        <v>0</v>
      </c>
      <c r="Y228" s="68">
        <f t="shared" si="16"/>
        <v>16</v>
      </c>
      <c r="Z228" s="37" t="s">
        <v>420</v>
      </c>
      <c r="AA228" s="37">
        <v>1000</v>
      </c>
      <c r="AB228" s="37" t="s">
        <v>420</v>
      </c>
      <c r="AC228" s="37" t="s">
        <v>420</v>
      </c>
      <c r="AD228" s="37">
        <f t="shared" ref="AD228:AD238" si="17">SUM(Z228:AC228)</f>
        <v>1000</v>
      </c>
      <c r="AE228" s="37">
        <f t="shared" ref="AE228:AE238" si="18">AD228</f>
        <v>1000</v>
      </c>
      <c r="AF228" s="37">
        <v>0</v>
      </c>
      <c r="AG228" s="37">
        <f t="shared" ref="AG228:AG238" si="19">SUM(AE228:AF228)</f>
        <v>1000</v>
      </c>
      <c r="AH228" s="39" t="s">
        <v>1998</v>
      </c>
      <c r="AI228" s="34" t="s">
        <v>2199</v>
      </c>
      <c r="AJ228" s="161" t="s">
        <v>71</v>
      </c>
      <c r="AK228" s="30" t="s">
        <v>986</v>
      </c>
    </row>
    <row r="229" spans="1:38" ht="86.4" x14ac:dyDescent="0.3">
      <c r="A229" s="30" t="s">
        <v>418</v>
      </c>
      <c r="B229" s="30" t="s">
        <v>81</v>
      </c>
      <c r="C229" s="173" t="s">
        <v>981</v>
      </c>
      <c r="D229" s="30" t="s">
        <v>209</v>
      </c>
      <c r="E229" s="31" t="s">
        <v>1647</v>
      </c>
      <c r="F229" s="191" t="s">
        <v>424</v>
      </c>
      <c r="G229" s="192" t="s">
        <v>2059</v>
      </c>
      <c r="H229" s="193" t="s">
        <v>2060</v>
      </c>
      <c r="I229" s="192" t="s">
        <v>2291</v>
      </c>
      <c r="J229" s="30" t="s">
        <v>2292</v>
      </c>
      <c r="K229" s="30" t="s">
        <v>65</v>
      </c>
      <c r="L229" s="30" t="s">
        <v>66</v>
      </c>
      <c r="M229" s="30" t="s">
        <v>66</v>
      </c>
      <c r="N229" s="33" t="s">
        <v>526</v>
      </c>
      <c r="O229" s="194" t="s">
        <v>2295</v>
      </c>
      <c r="P229" s="194" t="s">
        <v>2296</v>
      </c>
      <c r="Q229" s="30" t="s">
        <v>69</v>
      </c>
      <c r="R229" s="33" t="s">
        <v>70</v>
      </c>
      <c r="S229" s="35">
        <v>45689</v>
      </c>
      <c r="T229" s="35" t="s">
        <v>1011</v>
      </c>
      <c r="U229" s="148">
        <v>0.25</v>
      </c>
      <c r="V229" s="148">
        <v>0.25</v>
      </c>
      <c r="W229" s="148">
        <v>0.25</v>
      </c>
      <c r="X229" s="148">
        <v>0.25</v>
      </c>
      <c r="Y229" s="148">
        <v>1</v>
      </c>
      <c r="Z229" s="37" t="s">
        <v>420</v>
      </c>
      <c r="AA229" s="37" t="s">
        <v>420</v>
      </c>
      <c r="AB229" s="37">
        <v>1500</v>
      </c>
      <c r="AC229" s="37" t="s">
        <v>420</v>
      </c>
      <c r="AD229" s="37">
        <f t="shared" si="17"/>
        <v>1500</v>
      </c>
      <c r="AE229" s="37">
        <f t="shared" si="18"/>
        <v>1500</v>
      </c>
      <c r="AF229" s="37">
        <v>0</v>
      </c>
      <c r="AG229" s="37">
        <f t="shared" ref="AG229:AG230" si="20">SUM(AE229:AF229)</f>
        <v>1500</v>
      </c>
      <c r="AH229" s="39" t="s">
        <v>1999</v>
      </c>
      <c r="AI229" s="34" t="s">
        <v>2200</v>
      </c>
      <c r="AJ229" s="161" t="s">
        <v>2168</v>
      </c>
      <c r="AK229" s="30" t="s">
        <v>986</v>
      </c>
    </row>
    <row r="230" spans="1:38" ht="172.8" x14ac:dyDescent="0.3">
      <c r="A230" s="30" t="s">
        <v>418</v>
      </c>
      <c r="B230" s="30" t="s">
        <v>643</v>
      </c>
      <c r="C230" s="173" t="s">
        <v>981</v>
      </c>
      <c r="D230" s="30" t="s">
        <v>209</v>
      </c>
      <c r="E230" s="31" t="s">
        <v>1647</v>
      </c>
      <c r="F230" s="32" t="s">
        <v>427</v>
      </c>
      <c r="G230" s="62" t="s">
        <v>2061</v>
      </c>
      <c r="H230" s="30" t="s">
        <v>1015</v>
      </c>
      <c r="I230" s="30" t="s">
        <v>1016</v>
      </c>
      <c r="J230" s="30" t="s">
        <v>1017</v>
      </c>
      <c r="K230" s="30" t="s">
        <v>65</v>
      </c>
      <c r="L230" s="30" t="s">
        <v>66</v>
      </c>
      <c r="M230" s="30" t="s">
        <v>66</v>
      </c>
      <c r="N230" s="33" t="s">
        <v>68</v>
      </c>
      <c r="O230" s="96">
        <v>842200014</v>
      </c>
      <c r="P230" s="96" t="s">
        <v>1018</v>
      </c>
      <c r="Q230" s="30" t="s">
        <v>69</v>
      </c>
      <c r="R230" s="33" t="s">
        <v>419</v>
      </c>
      <c r="S230" s="35">
        <v>45870</v>
      </c>
      <c r="T230" s="35">
        <v>45931</v>
      </c>
      <c r="U230" s="68"/>
      <c r="V230" s="68"/>
      <c r="W230" s="68">
        <v>1</v>
      </c>
      <c r="X230" s="68"/>
      <c r="Y230" s="68">
        <v>1</v>
      </c>
      <c r="Z230" s="37" t="s">
        <v>420</v>
      </c>
      <c r="AA230" s="37" t="s">
        <v>420</v>
      </c>
      <c r="AB230" s="37">
        <v>2700</v>
      </c>
      <c r="AC230" s="37" t="s">
        <v>420</v>
      </c>
      <c r="AD230" s="37">
        <f t="shared" si="17"/>
        <v>2700</v>
      </c>
      <c r="AE230" s="37">
        <f t="shared" si="18"/>
        <v>2700</v>
      </c>
      <c r="AF230" s="37">
        <v>0</v>
      </c>
      <c r="AG230" s="37">
        <f t="shared" si="20"/>
        <v>2700</v>
      </c>
      <c r="AH230" s="39" t="s">
        <v>1981</v>
      </c>
      <c r="AI230" s="34" t="s">
        <v>2171</v>
      </c>
      <c r="AJ230" s="161" t="s">
        <v>71</v>
      </c>
      <c r="AK230" s="30" t="s">
        <v>997</v>
      </c>
    </row>
    <row r="231" spans="1:38" ht="288" x14ac:dyDescent="0.3">
      <c r="A231" s="30" t="s">
        <v>418</v>
      </c>
      <c r="B231" s="30" t="s">
        <v>81</v>
      </c>
      <c r="C231" s="173" t="s">
        <v>981</v>
      </c>
      <c r="D231" s="30" t="s">
        <v>209</v>
      </c>
      <c r="E231" s="31" t="s">
        <v>1647</v>
      </c>
      <c r="F231" s="32" t="s">
        <v>435</v>
      </c>
      <c r="G231" s="195" t="s">
        <v>1675</v>
      </c>
      <c r="H231" s="105" t="s">
        <v>1676</v>
      </c>
      <c r="I231" s="30" t="s">
        <v>1674</v>
      </c>
      <c r="J231" s="30" t="s">
        <v>1019</v>
      </c>
      <c r="K231" s="30" t="s">
        <v>65</v>
      </c>
      <c r="L231" s="30" t="s">
        <v>66</v>
      </c>
      <c r="M231" s="30" t="s">
        <v>66</v>
      </c>
      <c r="N231" s="33" t="s">
        <v>526</v>
      </c>
      <c r="O231" s="96">
        <v>452900031</v>
      </c>
      <c r="P231" s="96" t="s">
        <v>1020</v>
      </c>
      <c r="Q231" s="30" t="s">
        <v>69</v>
      </c>
      <c r="R231" s="33" t="s">
        <v>70</v>
      </c>
      <c r="S231" s="35">
        <v>45658</v>
      </c>
      <c r="T231" s="35">
        <v>45747</v>
      </c>
      <c r="U231" s="68">
        <v>60</v>
      </c>
      <c r="V231" s="68"/>
      <c r="W231" s="68"/>
      <c r="X231" s="68"/>
      <c r="Y231" s="68">
        <v>60</v>
      </c>
      <c r="Z231" s="37">
        <v>3500</v>
      </c>
      <c r="AA231" s="37">
        <v>0</v>
      </c>
      <c r="AB231" s="37">
        <v>0</v>
      </c>
      <c r="AC231" s="37">
        <v>0</v>
      </c>
      <c r="AD231" s="37">
        <f t="shared" si="17"/>
        <v>3500</v>
      </c>
      <c r="AE231" s="37">
        <f t="shared" si="18"/>
        <v>3500</v>
      </c>
      <c r="AF231" s="37">
        <v>0</v>
      </c>
      <c r="AG231" s="37">
        <f t="shared" si="19"/>
        <v>3500</v>
      </c>
      <c r="AH231" s="39" t="s">
        <v>1999</v>
      </c>
      <c r="AI231" s="34" t="s">
        <v>2200</v>
      </c>
      <c r="AJ231" s="161" t="s">
        <v>2168</v>
      </c>
      <c r="AK231" s="30" t="s">
        <v>997</v>
      </c>
      <c r="AL231" s="428"/>
    </row>
    <row r="232" spans="1:38" ht="269.25" customHeight="1" x14ac:dyDescent="0.3">
      <c r="A232" s="30" t="s">
        <v>418</v>
      </c>
      <c r="B232" s="30" t="s">
        <v>81</v>
      </c>
      <c r="C232" s="173" t="s">
        <v>981</v>
      </c>
      <c r="D232" s="30" t="s">
        <v>209</v>
      </c>
      <c r="E232" s="31" t="s">
        <v>1647</v>
      </c>
      <c r="F232" s="32" t="s">
        <v>436</v>
      </c>
      <c r="G232" s="43" t="s">
        <v>2062</v>
      </c>
      <c r="H232" s="105" t="s">
        <v>2298</v>
      </c>
      <c r="I232" s="105" t="s">
        <v>2299</v>
      </c>
      <c r="J232" s="30" t="s">
        <v>1021</v>
      </c>
      <c r="K232" s="30" t="s">
        <v>65</v>
      </c>
      <c r="L232" s="30" t="s">
        <v>66</v>
      </c>
      <c r="M232" s="30" t="s">
        <v>66</v>
      </c>
      <c r="N232" s="33" t="s">
        <v>526</v>
      </c>
      <c r="O232" s="109">
        <v>4516003188</v>
      </c>
      <c r="P232" s="109" t="s">
        <v>2309</v>
      </c>
      <c r="Q232" s="30" t="s">
        <v>69</v>
      </c>
      <c r="R232" s="33" t="s">
        <v>70</v>
      </c>
      <c r="S232" s="35">
        <v>45839</v>
      </c>
      <c r="T232" s="35">
        <v>45900</v>
      </c>
      <c r="U232" s="68"/>
      <c r="V232" s="68"/>
      <c r="W232" s="68">
        <v>5</v>
      </c>
      <c r="X232" s="68"/>
      <c r="Y232" s="68">
        <v>5</v>
      </c>
      <c r="Z232" s="37" t="s">
        <v>420</v>
      </c>
      <c r="AA232" s="37" t="s">
        <v>420</v>
      </c>
      <c r="AB232" s="37">
        <v>2800</v>
      </c>
      <c r="AC232" s="37" t="s">
        <v>420</v>
      </c>
      <c r="AD232" s="37">
        <f t="shared" si="17"/>
        <v>2800</v>
      </c>
      <c r="AE232" s="37">
        <f t="shared" si="18"/>
        <v>2800</v>
      </c>
      <c r="AF232" s="37">
        <v>0</v>
      </c>
      <c r="AG232" s="37">
        <f t="shared" si="19"/>
        <v>2800</v>
      </c>
      <c r="AH232" s="39" t="s">
        <v>1999</v>
      </c>
      <c r="AI232" s="34" t="s">
        <v>2200</v>
      </c>
      <c r="AJ232" s="161" t="s">
        <v>2297</v>
      </c>
      <c r="AK232" s="30" t="s">
        <v>1022</v>
      </c>
      <c r="AL232" s="428"/>
    </row>
    <row r="233" spans="1:38" ht="172.8" x14ac:dyDescent="0.3">
      <c r="A233" s="30" t="s">
        <v>418</v>
      </c>
      <c r="B233" s="30" t="s">
        <v>81</v>
      </c>
      <c r="C233" s="173" t="s">
        <v>981</v>
      </c>
      <c r="D233" s="30" t="s">
        <v>209</v>
      </c>
      <c r="E233" s="31" t="s">
        <v>1647</v>
      </c>
      <c r="F233" s="32" t="s">
        <v>438</v>
      </c>
      <c r="G233" s="196" t="s">
        <v>1677</v>
      </c>
      <c r="H233" s="105" t="s">
        <v>2300</v>
      </c>
      <c r="I233" s="197" t="s">
        <v>2301</v>
      </c>
      <c r="J233" s="30" t="s">
        <v>1023</v>
      </c>
      <c r="K233" s="30" t="s">
        <v>65</v>
      </c>
      <c r="L233" s="30" t="s">
        <v>66</v>
      </c>
      <c r="M233" s="30" t="s">
        <v>66</v>
      </c>
      <c r="N233" s="33" t="s">
        <v>526</v>
      </c>
      <c r="O233" s="96" t="s">
        <v>1024</v>
      </c>
      <c r="P233" s="96" t="s">
        <v>1025</v>
      </c>
      <c r="Q233" s="30" t="s">
        <v>69</v>
      </c>
      <c r="R233" s="33" t="s">
        <v>70</v>
      </c>
      <c r="S233" s="35">
        <v>45839</v>
      </c>
      <c r="T233" s="35">
        <v>45900</v>
      </c>
      <c r="U233" s="68"/>
      <c r="V233" s="68"/>
      <c r="W233" s="68">
        <v>5</v>
      </c>
      <c r="X233" s="68"/>
      <c r="Y233" s="68">
        <v>5</v>
      </c>
      <c r="Z233" s="37" t="s">
        <v>420</v>
      </c>
      <c r="AA233" s="37">
        <v>1500</v>
      </c>
      <c r="AB233" s="37" t="s">
        <v>420</v>
      </c>
      <c r="AC233" s="37" t="s">
        <v>420</v>
      </c>
      <c r="AD233" s="37">
        <f t="shared" si="17"/>
        <v>1500</v>
      </c>
      <c r="AE233" s="37">
        <f t="shared" si="18"/>
        <v>1500</v>
      </c>
      <c r="AF233" s="37">
        <v>0</v>
      </c>
      <c r="AG233" s="37">
        <f t="shared" si="19"/>
        <v>1500</v>
      </c>
      <c r="AH233" s="34" t="s">
        <v>2000</v>
      </c>
      <c r="AI233" s="34" t="s">
        <v>2201</v>
      </c>
      <c r="AJ233" s="161" t="s">
        <v>2262</v>
      </c>
      <c r="AK233" s="30" t="s">
        <v>997</v>
      </c>
    </row>
    <row r="234" spans="1:38" ht="86.4" x14ac:dyDescent="0.3">
      <c r="A234" s="30" t="s">
        <v>418</v>
      </c>
      <c r="B234" s="30" t="s">
        <v>643</v>
      </c>
      <c r="C234" s="173" t="s">
        <v>981</v>
      </c>
      <c r="D234" s="30" t="s">
        <v>209</v>
      </c>
      <c r="E234" s="31" t="s">
        <v>1647</v>
      </c>
      <c r="F234" s="32" t="s">
        <v>444</v>
      </c>
      <c r="G234" s="43" t="s">
        <v>1026</v>
      </c>
      <c r="H234" s="30" t="s">
        <v>1027</v>
      </c>
      <c r="I234" s="30" t="s">
        <v>1028</v>
      </c>
      <c r="J234" s="30" t="s">
        <v>1029</v>
      </c>
      <c r="K234" s="30" t="s">
        <v>65</v>
      </c>
      <c r="L234" s="30" t="s">
        <v>66</v>
      </c>
      <c r="M234" s="30" t="s">
        <v>66</v>
      </c>
      <c r="N234" s="33" t="s">
        <v>68</v>
      </c>
      <c r="O234" s="96">
        <v>842200012</v>
      </c>
      <c r="P234" s="96" t="s">
        <v>1030</v>
      </c>
      <c r="Q234" s="30" t="s">
        <v>69</v>
      </c>
      <c r="R234" s="33" t="s">
        <v>419</v>
      </c>
      <c r="S234" s="35">
        <v>45658</v>
      </c>
      <c r="T234" s="35">
        <v>46022</v>
      </c>
      <c r="U234" s="148">
        <v>0.25</v>
      </c>
      <c r="V234" s="148">
        <v>0.25</v>
      </c>
      <c r="W234" s="148">
        <v>0.25</v>
      </c>
      <c r="X234" s="148">
        <v>0.25</v>
      </c>
      <c r="Y234" s="148">
        <v>1</v>
      </c>
      <c r="Z234" s="37">
        <v>500</v>
      </c>
      <c r="AA234" s="37">
        <v>500</v>
      </c>
      <c r="AB234" s="37">
        <v>500</v>
      </c>
      <c r="AC234" s="37">
        <v>500</v>
      </c>
      <c r="AD234" s="37">
        <f t="shared" si="17"/>
        <v>2000</v>
      </c>
      <c r="AE234" s="190">
        <f t="shared" si="18"/>
        <v>2000</v>
      </c>
      <c r="AF234" s="190">
        <v>0</v>
      </c>
      <c r="AG234" s="190">
        <f t="shared" si="19"/>
        <v>2000</v>
      </c>
      <c r="AH234" s="34" t="s">
        <v>2001</v>
      </c>
      <c r="AI234" s="34" t="s">
        <v>2202</v>
      </c>
      <c r="AJ234" s="161" t="s">
        <v>159</v>
      </c>
      <c r="AK234" s="30" t="s">
        <v>1022</v>
      </c>
    </row>
    <row r="235" spans="1:38" ht="100.8" x14ac:dyDescent="0.3">
      <c r="A235" s="30" t="s">
        <v>418</v>
      </c>
      <c r="B235" s="30" t="s">
        <v>643</v>
      </c>
      <c r="C235" s="173" t="s">
        <v>981</v>
      </c>
      <c r="D235" s="30" t="s">
        <v>209</v>
      </c>
      <c r="E235" s="31" t="s">
        <v>1647</v>
      </c>
      <c r="F235" s="32" t="s">
        <v>1039</v>
      </c>
      <c r="G235" s="196" t="s">
        <v>1678</v>
      </c>
      <c r="H235" s="198" t="s">
        <v>1679</v>
      </c>
      <c r="I235" s="30" t="s">
        <v>1031</v>
      </c>
      <c r="J235" s="30" t="s">
        <v>1032</v>
      </c>
      <c r="K235" s="30" t="s">
        <v>65</v>
      </c>
      <c r="L235" s="30" t="s">
        <v>66</v>
      </c>
      <c r="M235" s="30" t="s">
        <v>66</v>
      </c>
      <c r="N235" s="33" t="s">
        <v>68</v>
      </c>
      <c r="O235" s="96">
        <v>871300011</v>
      </c>
      <c r="P235" s="96" t="s">
        <v>1033</v>
      </c>
      <c r="Q235" s="30" t="s">
        <v>69</v>
      </c>
      <c r="R235" s="33" t="s">
        <v>70</v>
      </c>
      <c r="S235" s="35">
        <v>45748</v>
      </c>
      <c r="T235" s="35">
        <v>45838</v>
      </c>
      <c r="U235" s="68"/>
      <c r="V235" s="68">
        <v>1</v>
      </c>
      <c r="W235" s="68"/>
      <c r="X235" s="68"/>
      <c r="Y235" s="68">
        <v>1</v>
      </c>
      <c r="Z235" s="37" t="s">
        <v>420</v>
      </c>
      <c r="AA235" s="37">
        <v>6300</v>
      </c>
      <c r="AB235" s="37" t="s">
        <v>420</v>
      </c>
      <c r="AC235" s="37" t="s">
        <v>420</v>
      </c>
      <c r="AD235" s="37">
        <f t="shared" si="17"/>
        <v>6300</v>
      </c>
      <c r="AE235" s="37">
        <f t="shared" si="18"/>
        <v>6300</v>
      </c>
      <c r="AF235" s="37">
        <v>0</v>
      </c>
      <c r="AG235" s="37">
        <f t="shared" si="19"/>
        <v>6300</v>
      </c>
      <c r="AH235" s="34" t="s">
        <v>2006</v>
      </c>
      <c r="AI235" s="34" t="s">
        <v>2203</v>
      </c>
      <c r="AJ235" s="161" t="s">
        <v>2262</v>
      </c>
      <c r="AK235" s="30" t="s">
        <v>1034</v>
      </c>
    </row>
    <row r="236" spans="1:38" ht="86.4" x14ac:dyDescent="0.3">
      <c r="A236" s="30" t="s">
        <v>418</v>
      </c>
      <c r="B236" s="30" t="s">
        <v>643</v>
      </c>
      <c r="C236" s="173" t="s">
        <v>981</v>
      </c>
      <c r="D236" s="30" t="s">
        <v>209</v>
      </c>
      <c r="E236" s="31" t="s">
        <v>1647</v>
      </c>
      <c r="F236" s="32" t="s">
        <v>1043</v>
      </c>
      <c r="G236" s="43" t="s">
        <v>1035</v>
      </c>
      <c r="H236" s="30" t="s">
        <v>1036</v>
      </c>
      <c r="I236" s="30" t="s">
        <v>1037</v>
      </c>
      <c r="J236" s="30" t="s">
        <v>1038</v>
      </c>
      <c r="K236" s="30" t="s">
        <v>65</v>
      </c>
      <c r="L236" s="30" t="s">
        <v>66</v>
      </c>
      <c r="M236" s="30" t="s">
        <v>66</v>
      </c>
      <c r="N236" s="33" t="s">
        <v>68</v>
      </c>
      <c r="O236" s="96">
        <v>842200012</v>
      </c>
      <c r="P236" s="96" t="s">
        <v>1030</v>
      </c>
      <c r="Q236" s="30" t="s">
        <v>69</v>
      </c>
      <c r="R236" s="33" t="s">
        <v>419</v>
      </c>
      <c r="S236" s="35">
        <v>45658</v>
      </c>
      <c r="T236" s="35">
        <v>46022</v>
      </c>
      <c r="U236" s="148">
        <v>0.25</v>
      </c>
      <c r="V236" s="148">
        <v>0.25</v>
      </c>
      <c r="W236" s="148">
        <v>0.25</v>
      </c>
      <c r="X236" s="148">
        <v>0.25</v>
      </c>
      <c r="Y236" s="148">
        <v>1</v>
      </c>
      <c r="Z236" s="37">
        <f>20304/4</f>
        <v>5076</v>
      </c>
      <c r="AA236" s="37">
        <v>5076</v>
      </c>
      <c r="AB236" s="37">
        <v>5076</v>
      </c>
      <c r="AC236" s="37">
        <v>5076</v>
      </c>
      <c r="AD236" s="37">
        <f t="shared" si="17"/>
        <v>20304</v>
      </c>
      <c r="AE236" s="37">
        <f t="shared" si="18"/>
        <v>20304</v>
      </c>
      <c r="AF236" s="37">
        <v>0</v>
      </c>
      <c r="AG236" s="37">
        <f t="shared" si="19"/>
        <v>20304</v>
      </c>
      <c r="AH236" s="39" t="s">
        <v>2007</v>
      </c>
      <c r="AI236" s="39" t="s">
        <v>2202</v>
      </c>
      <c r="AJ236" s="161" t="s">
        <v>71</v>
      </c>
      <c r="AK236" s="30" t="s">
        <v>1022</v>
      </c>
    </row>
    <row r="237" spans="1:38" ht="345.6" x14ac:dyDescent="0.3">
      <c r="A237" s="30" t="s">
        <v>418</v>
      </c>
      <c r="B237" s="30" t="s">
        <v>643</v>
      </c>
      <c r="C237" s="173" t="s">
        <v>981</v>
      </c>
      <c r="D237" s="30" t="s">
        <v>209</v>
      </c>
      <c r="E237" s="31" t="s">
        <v>1647</v>
      </c>
      <c r="F237" s="32" t="s">
        <v>2026</v>
      </c>
      <c r="G237" s="43" t="s">
        <v>1040</v>
      </c>
      <c r="H237" s="105" t="s">
        <v>1680</v>
      </c>
      <c r="I237" s="196" t="s">
        <v>1681</v>
      </c>
      <c r="J237" s="30" t="s">
        <v>1032</v>
      </c>
      <c r="K237" s="30" t="s">
        <v>65</v>
      </c>
      <c r="L237" s="30" t="s">
        <v>66</v>
      </c>
      <c r="M237" s="30" t="s">
        <v>66</v>
      </c>
      <c r="N237" s="33" t="s">
        <v>526</v>
      </c>
      <c r="O237" s="96" t="s">
        <v>1041</v>
      </c>
      <c r="P237" s="96" t="s">
        <v>1042</v>
      </c>
      <c r="Q237" s="30" t="s">
        <v>69</v>
      </c>
      <c r="R237" s="33" t="s">
        <v>70</v>
      </c>
      <c r="S237" s="35">
        <v>45717</v>
      </c>
      <c r="T237" s="35" t="s">
        <v>887</v>
      </c>
      <c r="U237" s="68"/>
      <c r="V237" s="68"/>
      <c r="W237" s="68">
        <v>1</v>
      </c>
      <c r="X237" s="68"/>
      <c r="Y237" s="68">
        <v>1</v>
      </c>
      <c r="Z237" s="37">
        <v>2500</v>
      </c>
      <c r="AA237" s="37" t="s">
        <v>420</v>
      </c>
      <c r="AB237" s="37" t="s">
        <v>420</v>
      </c>
      <c r="AC237" s="37" t="s">
        <v>420</v>
      </c>
      <c r="AD237" s="37">
        <f t="shared" si="17"/>
        <v>2500</v>
      </c>
      <c r="AE237" s="37">
        <f t="shared" si="18"/>
        <v>2500</v>
      </c>
      <c r="AF237" s="37">
        <v>0</v>
      </c>
      <c r="AG237" s="37">
        <f t="shared" si="19"/>
        <v>2500</v>
      </c>
      <c r="AH237" s="34" t="s">
        <v>2008</v>
      </c>
      <c r="AI237" s="34" t="s">
        <v>2204</v>
      </c>
      <c r="AJ237" s="161" t="s">
        <v>2262</v>
      </c>
      <c r="AK237" s="30" t="s">
        <v>1034</v>
      </c>
    </row>
    <row r="238" spans="1:38" ht="86.4" x14ac:dyDescent="0.3">
      <c r="A238" s="30" t="s">
        <v>418</v>
      </c>
      <c r="B238" s="30" t="s">
        <v>81</v>
      </c>
      <c r="C238" s="173" t="s">
        <v>981</v>
      </c>
      <c r="D238" s="30" t="s">
        <v>209</v>
      </c>
      <c r="E238" s="31" t="s">
        <v>1647</v>
      </c>
      <c r="F238" s="32" t="s">
        <v>2027</v>
      </c>
      <c r="G238" s="43" t="s">
        <v>1044</v>
      </c>
      <c r="H238" s="30" t="s">
        <v>1045</v>
      </c>
      <c r="I238" s="30" t="s">
        <v>1046</v>
      </c>
      <c r="J238" s="30" t="s">
        <v>1038</v>
      </c>
      <c r="K238" s="30" t="s">
        <v>65</v>
      </c>
      <c r="L238" s="30" t="s">
        <v>66</v>
      </c>
      <c r="M238" s="30" t="s">
        <v>66</v>
      </c>
      <c r="N238" s="199" t="s">
        <v>68</v>
      </c>
      <c r="O238" s="96">
        <v>473310411</v>
      </c>
      <c r="P238" s="96" t="s">
        <v>1047</v>
      </c>
      <c r="Q238" s="30" t="s">
        <v>69</v>
      </c>
      <c r="R238" s="33" t="s">
        <v>419</v>
      </c>
      <c r="S238" s="35">
        <v>45778</v>
      </c>
      <c r="T238" s="35" t="s">
        <v>1006</v>
      </c>
      <c r="U238" s="148"/>
      <c r="V238" s="148">
        <v>1</v>
      </c>
      <c r="W238" s="148"/>
      <c r="X238" s="148"/>
      <c r="Y238" s="148">
        <v>1</v>
      </c>
      <c r="Z238" s="37" t="s">
        <v>420</v>
      </c>
      <c r="AA238" s="37">
        <v>2000</v>
      </c>
      <c r="AB238" s="37" t="s">
        <v>420</v>
      </c>
      <c r="AC238" s="37" t="s">
        <v>420</v>
      </c>
      <c r="AD238" s="37">
        <f t="shared" si="17"/>
        <v>2000</v>
      </c>
      <c r="AE238" s="37">
        <f t="shared" si="18"/>
        <v>2000</v>
      </c>
      <c r="AF238" s="37">
        <v>0</v>
      </c>
      <c r="AG238" s="37">
        <f t="shared" si="19"/>
        <v>2000</v>
      </c>
      <c r="AH238" s="39" t="s">
        <v>2007</v>
      </c>
      <c r="AI238" s="39" t="s">
        <v>2202</v>
      </c>
      <c r="AJ238" s="161" t="s">
        <v>71</v>
      </c>
      <c r="AK238" s="30" t="s">
        <v>997</v>
      </c>
    </row>
    <row r="239" spans="1:38" ht="36" customHeight="1" x14ac:dyDescent="0.3">
      <c r="A239" s="87"/>
      <c r="B239" s="55"/>
      <c r="C239" s="55"/>
      <c r="D239" s="55"/>
      <c r="E239" s="55"/>
      <c r="F239" s="55"/>
      <c r="G239" s="55"/>
      <c r="H239" s="55"/>
      <c r="I239" s="55"/>
      <c r="J239" s="55"/>
      <c r="K239" s="55"/>
      <c r="L239" s="55"/>
      <c r="M239" s="55"/>
      <c r="N239" s="55"/>
      <c r="O239" s="55"/>
      <c r="P239" s="88" t="s">
        <v>1048</v>
      </c>
      <c r="Q239" s="55"/>
      <c r="R239" s="55"/>
      <c r="S239" s="55"/>
      <c r="T239" s="55"/>
      <c r="U239" s="55"/>
      <c r="V239" s="55"/>
      <c r="W239" s="55"/>
      <c r="X239" s="55"/>
      <c r="Y239" s="55"/>
      <c r="Z239" s="55"/>
      <c r="AA239" s="55"/>
      <c r="AB239" s="55"/>
      <c r="AC239" s="55"/>
      <c r="AD239" s="55"/>
      <c r="AE239" s="89">
        <f>SUM(AE227:AE238)</f>
        <v>47104</v>
      </c>
      <c r="AF239" s="89">
        <f>SUM(AF227:AF238)</f>
        <v>0</v>
      </c>
      <c r="AG239" s="89">
        <f>SUM(AG227:AG238)</f>
        <v>47104</v>
      </c>
      <c r="AH239" s="55"/>
      <c r="AI239" s="55"/>
      <c r="AJ239" s="55"/>
      <c r="AK239" s="61"/>
    </row>
    <row r="240" spans="1:38" ht="100.8" x14ac:dyDescent="0.3">
      <c r="A240" s="30" t="s">
        <v>425</v>
      </c>
      <c r="B240" s="30" t="s">
        <v>57</v>
      </c>
      <c r="C240" s="173" t="s">
        <v>1049</v>
      </c>
      <c r="D240" s="30" t="s">
        <v>209</v>
      </c>
      <c r="E240" s="31" t="s">
        <v>1050</v>
      </c>
      <c r="F240" s="32" t="s">
        <v>60</v>
      </c>
      <c r="G240" s="43" t="s">
        <v>1052</v>
      </c>
      <c r="H240" s="30" t="s">
        <v>1053</v>
      </c>
      <c r="I240" s="30" t="s">
        <v>1054</v>
      </c>
      <c r="J240" s="30" t="s">
        <v>1055</v>
      </c>
      <c r="K240" s="30" t="s">
        <v>65</v>
      </c>
      <c r="L240" s="30" t="s">
        <v>66</v>
      </c>
      <c r="M240" s="30" t="s">
        <v>66</v>
      </c>
      <c r="N240" s="33" t="s">
        <v>432</v>
      </c>
      <c r="O240" s="96" t="s">
        <v>66</v>
      </c>
      <c r="P240" s="96" t="s">
        <v>66</v>
      </c>
      <c r="Q240" s="30" t="s">
        <v>69</v>
      </c>
      <c r="R240" s="33" t="s">
        <v>70</v>
      </c>
      <c r="S240" s="35">
        <v>45660</v>
      </c>
      <c r="T240" s="35">
        <v>45838</v>
      </c>
      <c r="U240" s="68">
        <v>0</v>
      </c>
      <c r="V240" s="68">
        <v>1</v>
      </c>
      <c r="W240" s="68">
        <v>0</v>
      </c>
      <c r="X240" s="68">
        <v>0</v>
      </c>
      <c r="Y240" s="68">
        <v>1</v>
      </c>
      <c r="Z240" s="37" t="s">
        <v>420</v>
      </c>
      <c r="AA240" s="37" t="s">
        <v>420</v>
      </c>
      <c r="AB240" s="37" t="s">
        <v>420</v>
      </c>
      <c r="AC240" s="37" t="s">
        <v>420</v>
      </c>
      <c r="AD240" s="37" t="s">
        <v>420</v>
      </c>
      <c r="AE240" s="37" t="s">
        <v>420</v>
      </c>
      <c r="AF240" s="37">
        <v>0</v>
      </c>
      <c r="AG240" s="37" t="s">
        <v>420</v>
      </c>
      <c r="AH240" s="39" t="s">
        <v>66</v>
      </c>
      <c r="AI240" s="39" t="s">
        <v>66</v>
      </c>
      <c r="AJ240" s="161" t="s">
        <v>66</v>
      </c>
      <c r="AK240" s="30" t="s">
        <v>1056</v>
      </c>
    </row>
    <row r="241" spans="1:37" ht="57.6" x14ac:dyDescent="0.3">
      <c r="A241" s="30" t="s">
        <v>869</v>
      </c>
      <c r="B241" s="30" t="s">
        <v>57</v>
      </c>
      <c r="C241" s="173" t="s">
        <v>1058</v>
      </c>
      <c r="D241" s="30" t="s">
        <v>209</v>
      </c>
      <c r="E241" s="31" t="s">
        <v>1050</v>
      </c>
      <c r="F241" s="32" t="s">
        <v>75</v>
      </c>
      <c r="G241" s="43" t="s">
        <v>1059</v>
      </c>
      <c r="H241" s="30" t="s">
        <v>1060</v>
      </c>
      <c r="I241" s="30" t="s">
        <v>1061</v>
      </c>
      <c r="J241" s="30" t="s">
        <v>1062</v>
      </c>
      <c r="K241" s="30" t="s">
        <v>65</v>
      </c>
      <c r="L241" s="30" t="s">
        <v>66</v>
      </c>
      <c r="M241" s="30" t="s">
        <v>66</v>
      </c>
      <c r="N241" s="33" t="s">
        <v>432</v>
      </c>
      <c r="O241" s="96" t="s">
        <v>66</v>
      </c>
      <c r="P241" s="96" t="s">
        <v>66</v>
      </c>
      <c r="Q241" s="30" t="s">
        <v>69</v>
      </c>
      <c r="R241" s="33" t="s">
        <v>70</v>
      </c>
      <c r="S241" s="35">
        <v>45689</v>
      </c>
      <c r="T241" s="35">
        <v>46022</v>
      </c>
      <c r="U241" s="68">
        <v>0</v>
      </c>
      <c r="V241" s="68">
        <v>0</v>
      </c>
      <c r="W241" s="68">
        <v>0</v>
      </c>
      <c r="X241" s="68">
        <v>1</v>
      </c>
      <c r="Y241" s="68">
        <v>1</v>
      </c>
      <c r="Z241" s="37" t="s">
        <v>420</v>
      </c>
      <c r="AA241" s="37" t="s">
        <v>420</v>
      </c>
      <c r="AB241" s="37" t="s">
        <v>420</v>
      </c>
      <c r="AC241" s="37" t="s">
        <v>420</v>
      </c>
      <c r="AD241" s="37" t="s">
        <v>420</v>
      </c>
      <c r="AE241" s="37" t="s">
        <v>420</v>
      </c>
      <c r="AF241" s="37">
        <v>0</v>
      </c>
      <c r="AG241" s="37" t="s">
        <v>420</v>
      </c>
      <c r="AH241" s="39" t="s">
        <v>66</v>
      </c>
      <c r="AI241" s="39" t="s">
        <v>66</v>
      </c>
      <c r="AJ241" s="161" t="s">
        <v>66</v>
      </c>
      <c r="AK241" s="30" t="s">
        <v>1056</v>
      </c>
    </row>
    <row r="242" spans="1:37" ht="57.6" x14ac:dyDescent="0.3">
      <c r="A242" s="30" t="s">
        <v>869</v>
      </c>
      <c r="B242" s="30" t="s">
        <v>57</v>
      </c>
      <c r="C242" s="173" t="s">
        <v>1063</v>
      </c>
      <c r="D242" s="30" t="s">
        <v>209</v>
      </c>
      <c r="E242" s="31" t="s">
        <v>1050</v>
      </c>
      <c r="F242" s="32" t="s">
        <v>83</v>
      </c>
      <c r="G242" s="43" t="s">
        <v>1064</v>
      </c>
      <c r="H242" s="30" t="s">
        <v>1065</v>
      </c>
      <c r="I242" s="30" t="s">
        <v>1066</v>
      </c>
      <c r="J242" s="30" t="s">
        <v>1067</v>
      </c>
      <c r="K242" s="30" t="s">
        <v>65</v>
      </c>
      <c r="L242" s="30" t="s">
        <v>66</v>
      </c>
      <c r="M242" s="30" t="s">
        <v>66</v>
      </c>
      <c r="N242" s="33" t="s">
        <v>432</v>
      </c>
      <c r="O242" s="96" t="s">
        <v>66</v>
      </c>
      <c r="P242" s="96" t="s">
        <v>66</v>
      </c>
      <c r="Q242" s="30" t="s">
        <v>69</v>
      </c>
      <c r="R242" s="33" t="s">
        <v>70</v>
      </c>
      <c r="S242" s="35">
        <v>45660</v>
      </c>
      <c r="T242" s="35">
        <v>46022</v>
      </c>
      <c r="U242" s="68">
        <v>3</v>
      </c>
      <c r="V242" s="68">
        <v>3</v>
      </c>
      <c r="W242" s="68">
        <v>3</v>
      </c>
      <c r="X242" s="68">
        <v>3</v>
      </c>
      <c r="Y242" s="68">
        <v>12</v>
      </c>
      <c r="Z242" s="37" t="s">
        <v>420</v>
      </c>
      <c r="AA242" s="37" t="s">
        <v>420</v>
      </c>
      <c r="AB242" s="37" t="s">
        <v>420</v>
      </c>
      <c r="AC242" s="37" t="s">
        <v>420</v>
      </c>
      <c r="AD242" s="37" t="s">
        <v>420</v>
      </c>
      <c r="AE242" s="37" t="s">
        <v>420</v>
      </c>
      <c r="AF242" s="37">
        <v>0</v>
      </c>
      <c r="AG242" s="37" t="s">
        <v>420</v>
      </c>
      <c r="AH242" s="39" t="s">
        <v>66</v>
      </c>
      <c r="AI242" s="39" t="s">
        <v>66</v>
      </c>
      <c r="AJ242" s="161" t="s">
        <v>66</v>
      </c>
      <c r="AK242" s="30" t="s">
        <v>1068</v>
      </c>
    </row>
    <row r="243" spans="1:37" ht="57.6" x14ac:dyDescent="0.3">
      <c r="A243" s="30" t="s">
        <v>869</v>
      </c>
      <c r="B243" s="30" t="s">
        <v>57</v>
      </c>
      <c r="C243" s="173" t="s">
        <v>1069</v>
      </c>
      <c r="D243" s="30" t="s">
        <v>209</v>
      </c>
      <c r="E243" s="31" t="s">
        <v>1050</v>
      </c>
      <c r="F243" s="32" t="s">
        <v>91</v>
      </c>
      <c r="G243" s="43" t="s">
        <v>1070</v>
      </c>
      <c r="H243" s="30" t="s">
        <v>1071</v>
      </c>
      <c r="I243" s="30" t="s">
        <v>1072</v>
      </c>
      <c r="J243" s="30" t="s">
        <v>1073</v>
      </c>
      <c r="K243" s="30" t="s">
        <v>65</v>
      </c>
      <c r="L243" s="30" t="s">
        <v>66</v>
      </c>
      <c r="M243" s="30" t="s">
        <v>66</v>
      </c>
      <c r="N243" s="33" t="s">
        <v>432</v>
      </c>
      <c r="O243" s="96" t="s">
        <v>66</v>
      </c>
      <c r="P243" s="96" t="s">
        <v>66</v>
      </c>
      <c r="Q243" s="30" t="s">
        <v>69</v>
      </c>
      <c r="R243" s="33" t="s">
        <v>70</v>
      </c>
      <c r="S243" s="35">
        <v>45658</v>
      </c>
      <c r="T243" s="35">
        <v>46022</v>
      </c>
      <c r="U243" s="68">
        <v>2</v>
      </c>
      <c r="V243" s="68">
        <v>2</v>
      </c>
      <c r="W243" s="68">
        <v>2</v>
      </c>
      <c r="X243" s="68">
        <v>1</v>
      </c>
      <c r="Y243" s="68">
        <f t="shared" ref="Y243:Y244" si="21">U243+V243+W243+X243</f>
        <v>7</v>
      </c>
      <c r="Z243" s="37" t="s">
        <v>420</v>
      </c>
      <c r="AA243" s="37" t="s">
        <v>420</v>
      </c>
      <c r="AB243" s="37" t="s">
        <v>420</v>
      </c>
      <c r="AC243" s="37" t="s">
        <v>420</v>
      </c>
      <c r="AD243" s="37" t="s">
        <v>420</v>
      </c>
      <c r="AE243" s="37" t="s">
        <v>420</v>
      </c>
      <c r="AF243" s="37">
        <v>0</v>
      </c>
      <c r="AG243" s="37" t="s">
        <v>420</v>
      </c>
      <c r="AH243" s="39" t="s">
        <v>66</v>
      </c>
      <c r="AI243" s="39" t="s">
        <v>66</v>
      </c>
      <c r="AJ243" s="161" t="s">
        <v>66</v>
      </c>
      <c r="AK243" s="30" t="s">
        <v>1068</v>
      </c>
    </row>
    <row r="244" spans="1:37" ht="112.5" customHeight="1" x14ac:dyDescent="0.3">
      <c r="A244" s="30" t="s">
        <v>869</v>
      </c>
      <c r="B244" s="30" t="s">
        <v>57</v>
      </c>
      <c r="C244" s="173" t="s">
        <v>1074</v>
      </c>
      <c r="D244" s="30" t="s">
        <v>209</v>
      </c>
      <c r="E244" s="31" t="s">
        <v>1050</v>
      </c>
      <c r="F244" s="32" t="s">
        <v>118</v>
      </c>
      <c r="G244" s="43" t="s">
        <v>1076</v>
      </c>
      <c r="H244" s="30" t="s">
        <v>1077</v>
      </c>
      <c r="I244" s="30" t="s">
        <v>1078</v>
      </c>
      <c r="J244" s="30" t="s">
        <v>1055</v>
      </c>
      <c r="K244" s="30" t="s">
        <v>65</v>
      </c>
      <c r="L244" s="30" t="s">
        <v>66</v>
      </c>
      <c r="M244" s="30" t="s">
        <v>66</v>
      </c>
      <c r="N244" s="33" t="s">
        <v>526</v>
      </c>
      <c r="O244" s="96" t="s">
        <v>66</v>
      </c>
      <c r="P244" s="96" t="s">
        <v>66</v>
      </c>
      <c r="Q244" s="30" t="s">
        <v>69</v>
      </c>
      <c r="R244" s="33" t="s">
        <v>70</v>
      </c>
      <c r="S244" s="35">
        <v>45658</v>
      </c>
      <c r="T244" s="35">
        <v>46022</v>
      </c>
      <c r="U244" s="148">
        <v>0.25</v>
      </c>
      <c r="V244" s="148">
        <v>0.25</v>
      </c>
      <c r="W244" s="148">
        <v>0.25</v>
      </c>
      <c r="X244" s="148">
        <v>0.25</v>
      </c>
      <c r="Y244" s="148">
        <f t="shared" si="21"/>
        <v>1</v>
      </c>
      <c r="Z244" s="37"/>
      <c r="AA244" s="37">
        <v>1000</v>
      </c>
      <c r="AB244" s="37">
        <v>1000</v>
      </c>
      <c r="AC244" s="37"/>
      <c r="AD244" s="37">
        <f>SUM(Z244:AC244)</f>
        <v>2000</v>
      </c>
      <c r="AE244" s="190">
        <v>2000</v>
      </c>
      <c r="AF244" s="190">
        <v>0</v>
      </c>
      <c r="AG244" s="190">
        <f>SUM(AE244:AF244)</f>
        <v>2000</v>
      </c>
      <c r="AH244" s="34" t="s">
        <v>1983</v>
      </c>
      <c r="AI244" s="34" t="s">
        <v>2182</v>
      </c>
      <c r="AJ244" s="161" t="s">
        <v>2262</v>
      </c>
      <c r="AK244" s="30" t="s">
        <v>1056</v>
      </c>
    </row>
    <row r="245" spans="1:37" ht="24" customHeight="1" x14ac:dyDescent="0.3">
      <c r="A245" s="87"/>
      <c r="B245" s="55"/>
      <c r="C245" s="55"/>
      <c r="D245" s="55"/>
      <c r="E245" s="55"/>
      <c r="F245" s="55"/>
      <c r="G245" s="55"/>
      <c r="H245" s="55"/>
      <c r="I245" s="55"/>
      <c r="J245" s="55"/>
      <c r="K245" s="55"/>
      <c r="L245" s="55"/>
      <c r="M245" s="55"/>
      <c r="N245" s="55"/>
      <c r="O245" s="55"/>
      <c r="P245" s="88" t="s">
        <v>1079</v>
      </c>
      <c r="Q245" s="55"/>
      <c r="R245" s="55"/>
      <c r="S245" s="55"/>
      <c r="T245" s="55"/>
      <c r="U245" s="55"/>
      <c r="V245" s="55"/>
      <c r="W245" s="55"/>
      <c r="X245" s="55"/>
      <c r="Y245" s="55"/>
      <c r="Z245" s="55"/>
      <c r="AA245" s="55"/>
      <c r="AB245" s="55"/>
      <c r="AC245" s="55"/>
      <c r="AD245" s="55"/>
      <c r="AE245" s="89">
        <f>SUM(AE244)</f>
        <v>2000</v>
      </c>
      <c r="AF245" s="89">
        <f>SUM(AF240:AF244)</f>
        <v>0</v>
      </c>
      <c r="AG245" s="89">
        <f>SUM(AG244)</f>
        <v>2000</v>
      </c>
      <c r="AH245" s="55"/>
      <c r="AI245" s="55"/>
      <c r="AJ245" s="55"/>
      <c r="AK245" s="61"/>
    </row>
    <row r="246" spans="1:37" ht="32.25" customHeight="1" x14ac:dyDescent="0.3">
      <c r="A246" s="200"/>
      <c r="B246" s="201"/>
      <c r="C246" s="201"/>
      <c r="D246" s="201"/>
      <c r="E246" s="201"/>
      <c r="F246" s="201"/>
      <c r="G246" s="201"/>
      <c r="H246" s="201"/>
      <c r="I246" s="201"/>
      <c r="J246" s="201"/>
      <c r="K246" s="201"/>
      <c r="L246" s="201"/>
      <c r="M246" s="201"/>
      <c r="N246" s="201"/>
      <c r="O246" s="88"/>
      <c r="P246" s="202" t="s">
        <v>1080</v>
      </c>
      <c r="Q246" s="88"/>
      <c r="R246" s="88"/>
      <c r="S246" s="88"/>
      <c r="T246" s="88"/>
      <c r="U246" s="88"/>
      <c r="V246" s="88"/>
      <c r="W246" s="88"/>
      <c r="X246" s="201"/>
      <c r="Y246" s="201"/>
      <c r="Z246" s="201"/>
      <c r="AA246" s="201"/>
      <c r="AB246" s="201"/>
      <c r="AC246" s="201"/>
      <c r="AD246" s="201"/>
      <c r="AE246" s="203">
        <f>AE245+AE239+AE220+AE202</f>
        <v>125757.49</v>
      </c>
      <c r="AF246" s="203">
        <f>AF245+AF239+AF220+AF202</f>
        <v>0</v>
      </c>
      <c r="AG246" s="203">
        <f>SUM(AG245+AG239+AG220+AG202)</f>
        <v>125757.49</v>
      </c>
      <c r="AH246" s="438"/>
      <c r="AI246" s="439"/>
      <c r="AJ246" s="439"/>
      <c r="AK246" s="440"/>
    </row>
    <row r="247" spans="1:37" ht="26.25" customHeight="1" x14ac:dyDescent="0.3">
      <c r="A247" s="29"/>
      <c r="B247" s="29"/>
      <c r="C247" s="29"/>
      <c r="D247" s="29"/>
      <c r="E247" s="29"/>
      <c r="F247" s="29"/>
      <c r="G247" s="29"/>
      <c r="H247" s="29" t="s">
        <v>1081</v>
      </c>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row>
    <row r="248" spans="1:37" ht="82.5" customHeight="1" x14ac:dyDescent="0.3">
      <c r="A248" s="30" t="s">
        <v>1082</v>
      </c>
      <c r="B248" s="30" t="s">
        <v>437</v>
      </c>
      <c r="C248" s="30" t="s">
        <v>1083</v>
      </c>
      <c r="D248" s="30" t="s">
        <v>382</v>
      </c>
      <c r="E248" s="31" t="s">
        <v>1081</v>
      </c>
      <c r="F248" s="32" t="s">
        <v>118</v>
      </c>
      <c r="G248" s="30" t="s">
        <v>2063</v>
      </c>
      <c r="H248" s="30" t="s">
        <v>2064</v>
      </c>
      <c r="I248" s="30" t="s">
        <v>1084</v>
      </c>
      <c r="J248" s="30" t="s">
        <v>1085</v>
      </c>
      <c r="K248" s="30" t="s">
        <v>65</v>
      </c>
      <c r="L248" s="30" t="s">
        <v>66</v>
      </c>
      <c r="M248" s="30" t="s">
        <v>66</v>
      </c>
      <c r="N248" s="30" t="s">
        <v>526</v>
      </c>
      <c r="O248" s="96">
        <v>512900021</v>
      </c>
      <c r="P248" s="96"/>
      <c r="Q248" s="30" t="s">
        <v>69</v>
      </c>
      <c r="R248" s="33" t="s">
        <v>70</v>
      </c>
      <c r="S248" s="35">
        <v>45659</v>
      </c>
      <c r="T248" s="35">
        <v>46022</v>
      </c>
      <c r="U248" s="36">
        <v>4000</v>
      </c>
      <c r="V248" s="36">
        <v>4000</v>
      </c>
      <c r="W248" s="36">
        <v>4000</v>
      </c>
      <c r="X248" s="36">
        <v>3000</v>
      </c>
      <c r="Y248" s="36">
        <v>15000</v>
      </c>
      <c r="Z248" s="37">
        <v>1000</v>
      </c>
      <c r="AA248" s="37">
        <v>1000</v>
      </c>
      <c r="AB248" s="37">
        <v>1000</v>
      </c>
      <c r="AC248" s="37">
        <v>0</v>
      </c>
      <c r="AD248" s="37">
        <f>SUM(Z248:AC248)</f>
        <v>3000</v>
      </c>
      <c r="AE248" s="38">
        <f>AD248</f>
        <v>3000</v>
      </c>
      <c r="AF248" s="38">
        <v>0</v>
      </c>
      <c r="AG248" s="38">
        <f>SUM(AE248:AF248)</f>
        <v>3000</v>
      </c>
      <c r="AH248" s="39" t="s">
        <v>1999</v>
      </c>
      <c r="AI248" s="34" t="s">
        <v>2200</v>
      </c>
      <c r="AJ248" s="161" t="s">
        <v>2168</v>
      </c>
      <c r="AK248" s="30" t="s">
        <v>1087</v>
      </c>
    </row>
    <row r="249" spans="1:37" ht="105.75" customHeight="1" x14ac:dyDescent="0.3">
      <c r="A249" s="30" t="s">
        <v>277</v>
      </c>
      <c r="B249" s="30" t="s">
        <v>437</v>
      </c>
      <c r="C249" s="30" t="s">
        <v>1109</v>
      </c>
      <c r="D249" s="30" t="s">
        <v>209</v>
      </c>
      <c r="E249" s="31" t="s">
        <v>1081</v>
      </c>
      <c r="F249" s="32" t="s">
        <v>1075</v>
      </c>
      <c r="G249" s="30" t="s">
        <v>1110</v>
      </c>
      <c r="H249" s="95" t="s">
        <v>1111</v>
      </c>
      <c r="I249" s="95" t="s">
        <v>1112</v>
      </c>
      <c r="J249" s="95" t="s">
        <v>1113</v>
      </c>
      <c r="K249" s="30"/>
      <c r="L249" s="30" t="s">
        <v>66</v>
      </c>
      <c r="M249" s="204" t="s">
        <v>66</v>
      </c>
      <c r="N249" s="30" t="s">
        <v>68</v>
      </c>
      <c r="O249" s="96">
        <v>891210211</v>
      </c>
      <c r="P249" s="96"/>
      <c r="Q249" s="30" t="s">
        <v>366</v>
      </c>
      <c r="R249" s="33" t="s">
        <v>70</v>
      </c>
      <c r="S249" s="179">
        <v>45659</v>
      </c>
      <c r="T249" s="179">
        <v>46022</v>
      </c>
      <c r="U249" s="49">
        <v>20</v>
      </c>
      <c r="V249" s="49">
        <v>20</v>
      </c>
      <c r="W249" s="49">
        <v>20</v>
      </c>
      <c r="X249" s="49">
        <v>30</v>
      </c>
      <c r="Y249" s="36">
        <v>90</v>
      </c>
      <c r="Z249" s="181">
        <v>400</v>
      </c>
      <c r="AA249" s="181">
        <v>300</v>
      </c>
      <c r="AB249" s="181">
        <v>300</v>
      </c>
      <c r="AC249" s="181">
        <v>400</v>
      </c>
      <c r="AD249" s="181">
        <f>SUM(Z249:AC249)</f>
        <v>1400</v>
      </c>
      <c r="AE249" s="38">
        <f>AD249</f>
        <v>1400</v>
      </c>
      <c r="AF249" s="181"/>
      <c r="AG249" s="181">
        <f>SUM(AE249:AF249)</f>
        <v>1400</v>
      </c>
      <c r="AH249" s="39" t="s">
        <v>1997</v>
      </c>
      <c r="AI249" s="34" t="s">
        <v>2176</v>
      </c>
      <c r="AJ249" s="161" t="s">
        <v>71</v>
      </c>
      <c r="AK249" s="30" t="s">
        <v>1093</v>
      </c>
    </row>
    <row r="250" spans="1:37" ht="113.25" customHeight="1" x14ac:dyDescent="0.3">
      <c r="A250" s="30" t="s">
        <v>1082</v>
      </c>
      <c r="B250" s="30" t="s">
        <v>437</v>
      </c>
      <c r="C250" s="30" t="s">
        <v>1088</v>
      </c>
      <c r="D250" s="30" t="s">
        <v>382</v>
      </c>
      <c r="E250" s="31" t="s">
        <v>1081</v>
      </c>
      <c r="F250" s="32" t="s">
        <v>60</v>
      </c>
      <c r="G250" s="30" t="s">
        <v>1089</v>
      </c>
      <c r="H250" s="30" t="s">
        <v>1090</v>
      </c>
      <c r="I250" s="30" t="s">
        <v>1091</v>
      </c>
      <c r="J250" s="30" t="s">
        <v>1092</v>
      </c>
      <c r="K250" s="30" t="s">
        <v>65</v>
      </c>
      <c r="L250" s="30" t="s">
        <v>66</v>
      </c>
      <c r="M250" s="30" t="s">
        <v>66</v>
      </c>
      <c r="N250" s="30" t="s">
        <v>68</v>
      </c>
      <c r="O250" s="96" t="s">
        <v>66</v>
      </c>
      <c r="P250" s="96" t="s">
        <v>66</v>
      </c>
      <c r="Q250" s="30" t="s">
        <v>69</v>
      </c>
      <c r="R250" s="33" t="s">
        <v>70</v>
      </c>
      <c r="S250" s="35">
        <v>45659</v>
      </c>
      <c r="T250" s="35">
        <v>46021</v>
      </c>
      <c r="U250" s="36">
        <v>100</v>
      </c>
      <c r="V250" s="36">
        <v>100</v>
      </c>
      <c r="W250" s="36">
        <v>50</v>
      </c>
      <c r="X250" s="36">
        <v>50</v>
      </c>
      <c r="Y250" s="36">
        <v>300</v>
      </c>
      <c r="Z250" s="37">
        <v>0</v>
      </c>
      <c r="AA250" s="37">
        <v>0</v>
      </c>
      <c r="AB250" s="37">
        <v>0</v>
      </c>
      <c r="AC250" s="37">
        <v>0</v>
      </c>
      <c r="AD250" s="37">
        <v>0</v>
      </c>
      <c r="AE250" s="38">
        <v>0</v>
      </c>
      <c r="AF250" s="38">
        <v>0</v>
      </c>
      <c r="AG250" s="38">
        <v>0</v>
      </c>
      <c r="AH250" s="39" t="s">
        <v>66</v>
      </c>
      <c r="AI250" s="39" t="s">
        <v>66</v>
      </c>
      <c r="AJ250" s="161" t="s">
        <v>66</v>
      </c>
      <c r="AK250" s="30" t="s">
        <v>1093</v>
      </c>
    </row>
    <row r="251" spans="1:37" ht="93.75" customHeight="1" x14ac:dyDescent="0.3">
      <c r="A251" s="30" t="s">
        <v>1082</v>
      </c>
      <c r="B251" s="30" t="s">
        <v>217</v>
      </c>
      <c r="C251" s="30" t="s">
        <v>1094</v>
      </c>
      <c r="D251" s="30" t="s">
        <v>382</v>
      </c>
      <c r="E251" s="31" t="s">
        <v>1081</v>
      </c>
      <c r="F251" s="32" t="s">
        <v>75</v>
      </c>
      <c r="G251" s="30" t="s">
        <v>1095</v>
      </c>
      <c r="H251" s="30" t="s">
        <v>1096</v>
      </c>
      <c r="I251" s="30" t="s">
        <v>1097</v>
      </c>
      <c r="J251" s="30" t="s">
        <v>1098</v>
      </c>
      <c r="K251" s="30" t="s">
        <v>65</v>
      </c>
      <c r="L251" s="30" t="s">
        <v>66</v>
      </c>
      <c r="M251" s="30" t="s">
        <v>66</v>
      </c>
      <c r="N251" s="30" t="s">
        <v>68</v>
      </c>
      <c r="O251" s="96" t="s">
        <v>66</v>
      </c>
      <c r="P251" s="96" t="s">
        <v>66</v>
      </c>
      <c r="Q251" s="30" t="s">
        <v>69</v>
      </c>
      <c r="R251" s="33" t="s">
        <v>70</v>
      </c>
      <c r="S251" s="35">
        <v>45659</v>
      </c>
      <c r="T251" s="35">
        <v>46021</v>
      </c>
      <c r="U251" s="36">
        <v>50</v>
      </c>
      <c r="V251" s="36">
        <v>50</v>
      </c>
      <c r="W251" s="36">
        <v>50</v>
      </c>
      <c r="X251" s="36">
        <v>50</v>
      </c>
      <c r="Y251" s="36">
        <v>200</v>
      </c>
      <c r="Z251" s="37">
        <v>0</v>
      </c>
      <c r="AA251" s="37">
        <v>0</v>
      </c>
      <c r="AB251" s="37">
        <v>0</v>
      </c>
      <c r="AC251" s="37">
        <v>0</v>
      </c>
      <c r="AD251" s="37">
        <v>0</v>
      </c>
      <c r="AE251" s="38">
        <v>0</v>
      </c>
      <c r="AF251" s="38">
        <v>0</v>
      </c>
      <c r="AG251" s="38">
        <v>0</v>
      </c>
      <c r="AH251" s="39" t="s">
        <v>66</v>
      </c>
      <c r="AI251" s="39" t="s">
        <v>66</v>
      </c>
      <c r="AJ251" s="161" t="s">
        <v>66</v>
      </c>
      <c r="AK251" s="30" t="s">
        <v>1093</v>
      </c>
    </row>
    <row r="252" spans="1:37" ht="99" customHeight="1" x14ac:dyDescent="0.3">
      <c r="A252" s="30" t="s">
        <v>1082</v>
      </c>
      <c r="B252" s="30" t="s">
        <v>81</v>
      </c>
      <c r="C252" s="30" t="s">
        <v>1099</v>
      </c>
      <c r="D252" s="30" t="s">
        <v>209</v>
      </c>
      <c r="E252" s="31" t="s">
        <v>1081</v>
      </c>
      <c r="F252" s="32" t="s">
        <v>83</v>
      </c>
      <c r="G252" s="30" t="s">
        <v>1100</v>
      </c>
      <c r="H252" s="95" t="s">
        <v>1101</v>
      </c>
      <c r="I252" s="95" t="s">
        <v>1102</v>
      </c>
      <c r="J252" s="95" t="s">
        <v>1092</v>
      </c>
      <c r="K252" s="30" t="s">
        <v>65</v>
      </c>
      <c r="L252" s="205" t="s">
        <v>66</v>
      </c>
      <c r="M252" s="30" t="s">
        <v>66</v>
      </c>
      <c r="N252" s="30" t="s">
        <v>68</v>
      </c>
      <c r="O252" s="96" t="s">
        <v>66</v>
      </c>
      <c r="P252" s="96" t="s">
        <v>66</v>
      </c>
      <c r="Q252" s="30" t="s">
        <v>1103</v>
      </c>
      <c r="R252" s="33" t="s">
        <v>70</v>
      </c>
      <c r="S252" s="35">
        <v>45659</v>
      </c>
      <c r="T252" s="35">
        <v>46021</v>
      </c>
      <c r="U252" s="36">
        <v>500</v>
      </c>
      <c r="V252" s="36">
        <v>500</v>
      </c>
      <c r="W252" s="36">
        <v>500</v>
      </c>
      <c r="X252" s="36">
        <v>500</v>
      </c>
      <c r="Y252" s="36">
        <v>2000</v>
      </c>
      <c r="Z252" s="37">
        <v>0</v>
      </c>
      <c r="AA252" s="37">
        <v>0</v>
      </c>
      <c r="AB252" s="37">
        <v>0</v>
      </c>
      <c r="AC252" s="37">
        <v>0</v>
      </c>
      <c r="AD252" s="37">
        <v>0</v>
      </c>
      <c r="AE252" s="38">
        <v>0</v>
      </c>
      <c r="AF252" s="38">
        <v>0</v>
      </c>
      <c r="AG252" s="38">
        <v>0</v>
      </c>
      <c r="AH252" s="39" t="s">
        <v>66</v>
      </c>
      <c r="AI252" s="39" t="s">
        <v>66</v>
      </c>
      <c r="AJ252" s="161" t="s">
        <v>66</v>
      </c>
      <c r="AK252" s="30" t="s">
        <v>1093</v>
      </c>
    </row>
    <row r="253" spans="1:37" ht="117" customHeight="1" x14ac:dyDescent="0.3">
      <c r="A253" s="30" t="s">
        <v>1082</v>
      </c>
      <c r="B253" s="30" t="s">
        <v>81</v>
      </c>
      <c r="C253" s="30" t="s">
        <v>1104</v>
      </c>
      <c r="D253" s="30" t="s">
        <v>209</v>
      </c>
      <c r="E253" s="31" t="s">
        <v>1081</v>
      </c>
      <c r="F253" s="32" t="s">
        <v>91</v>
      </c>
      <c r="G253" s="30" t="s">
        <v>1105</v>
      </c>
      <c r="H253" s="95" t="s">
        <v>1106</v>
      </c>
      <c r="I253" s="95" t="s">
        <v>1107</v>
      </c>
      <c r="J253" s="95" t="s">
        <v>1108</v>
      </c>
      <c r="K253" s="30" t="s">
        <v>65</v>
      </c>
      <c r="L253" s="30" t="s">
        <v>66</v>
      </c>
      <c r="M253" s="30" t="s">
        <v>66</v>
      </c>
      <c r="N253" s="30" t="s">
        <v>68</v>
      </c>
      <c r="O253" s="96" t="s">
        <v>66</v>
      </c>
      <c r="P253" s="96" t="s">
        <v>66</v>
      </c>
      <c r="Q253" s="30" t="s">
        <v>1103</v>
      </c>
      <c r="R253" s="33" t="s">
        <v>70</v>
      </c>
      <c r="S253" s="35">
        <v>45659</v>
      </c>
      <c r="T253" s="35">
        <v>46021</v>
      </c>
      <c r="U253" s="36">
        <v>25</v>
      </c>
      <c r="V253" s="36">
        <v>25</v>
      </c>
      <c r="W253" s="36">
        <v>25</v>
      </c>
      <c r="X253" s="36">
        <v>25</v>
      </c>
      <c r="Y253" s="36">
        <v>100</v>
      </c>
      <c r="Z253" s="37">
        <v>0</v>
      </c>
      <c r="AA253" s="37">
        <v>0</v>
      </c>
      <c r="AB253" s="37">
        <v>0</v>
      </c>
      <c r="AC253" s="37">
        <v>0</v>
      </c>
      <c r="AD253" s="37">
        <v>0</v>
      </c>
      <c r="AE253" s="38">
        <v>0</v>
      </c>
      <c r="AF253" s="38">
        <v>0</v>
      </c>
      <c r="AG253" s="38">
        <v>0</v>
      </c>
      <c r="AH253" s="39" t="s">
        <v>66</v>
      </c>
      <c r="AI253" s="39" t="s">
        <v>66</v>
      </c>
      <c r="AJ253" s="161" t="s">
        <v>66</v>
      </c>
      <c r="AK253" s="30" t="s">
        <v>1093</v>
      </c>
    </row>
    <row r="254" spans="1:37" ht="18.75" customHeight="1" x14ac:dyDescent="0.3">
      <c r="A254" s="87"/>
      <c r="B254" s="55"/>
      <c r="C254" s="55"/>
      <c r="D254" s="55"/>
      <c r="E254" s="55"/>
      <c r="F254" s="55"/>
      <c r="G254" s="55"/>
      <c r="H254" s="55"/>
      <c r="I254" s="206"/>
      <c r="J254" s="55"/>
      <c r="K254" s="55"/>
      <c r="L254" s="55"/>
      <c r="M254" s="55"/>
      <c r="N254" s="55"/>
      <c r="O254" s="55"/>
      <c r="P254" s="88" t="s">
        <v>1114</v>
      </c>
      <c r="Q254" s="55"/>
      <c r="R254" s="55"/>
      <c r="S254" s="55"/>
      <c r="T254" s="55"/>
      <c r="U254" s="55"/>
      <c r="V254" s="55"/>
      <c r="W254" s="55"/>
      <c r="X254" s="55"/>
      <c r="Y254" s="55"/>
      <c r="Z254" s="55"/>
      <c r="AA254" s="55"/>
      <c r="AB254" s="55"/>
      <c r="AC254" s="55"/>
      <c r="AD254" s="55"/>
      <c r="AE254" s="89">
        <f>SUM(AE248:AE253)</f>
        <v>4400</v>
      </c>
      <c r="AF254" s="89">
        <f>SUM(AF248:AF253)</f>
        <v>0</v>
      </c>
      <c r="AG254" s="89">
        <f>SUM(AG248:AG253)</f>
        <v>4400</v>
      </c>
      <c r="AH254" s="55"/>
      <c r="AI254" s="55"/>
      <c r="AJ254" s="55"/>
      <c r="AK254" s="61"/>
    </row>
    <row r="255" spans="1:37" ht="27.75" customHeight="1" x14ac:dyDescent="0.3">
      <c r="A255" s="29"/>
      <c r="B255" s="29"/>
      <c r="C255" s="29"/>
      <c r="D255" s="29"/>
      <c r="E255" s="29"/>
      <c r="F255" s="29"/>
      <c r="G255" s="29"/>
      <c r="H255" s="29" t="s">
        <v>1115</v>
      </c>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row>
    <row r="256" spans="1:37" ht="69" customHeight="1" x14ac:dyDescent="0.3">
      <c r="A256" s="30" t="s">
        <v>418</v>
      </c>
      <c r="B256" s="30" t="s">
        <v>278</v>
      </c>
      <c r="C256" s="30" t="s">
        <v>1116</v>
      </c>
      <c r="D256" s="30" t="s">
        <v>382</v>
      </c>
      <c r="E256" s="31" t="s">
        <v>1117</v>
      </c>
      <c r="F256" s="103" t="s">
        <v>60</v>
      </c>
      <c r="G256" s="30" t="s">
        <v>1689</v>
      </c>
      <c r="H256" s="30" t="s">
        <v>1690</v>
      </c>
      <c r="I256" s="30" t="s">
        <v>1691</v>
      </c>
      <c r="J256" s="30" t="s">
        <v>1692</v>
      </c>
      <c r="K256" s="30" t="s">
        <v>65</v>
      </c>
      <c r="L256" s="30" t="s">
        <v>66</v>
      </c>
      <c r="M256" s="30" t="s">
        <v>1693</v>
      </c>
      <c r="N256" s="30" t="s">
        <v>68</v>
      </c>
      <c r="O256" s="96" t="s">
        <v>66</v>
      </c>
      <c r="P256" s="96" t="s">
        <v>66</v>
      </c>
      <c r="Q256" s="194" t="s">
        <v>68</v>
      </c>
      <c r="R256" s="194" t="s">
        <v>70</v>
      </c>
      <c r="S256" s="207">
        <v>45659</v>
      </c>
      <c r="T256" s="207">
        <v>46022</v>
      </c>
      <c r="U256" s="49">
        <v>250</v>
      </c>
      <c r="V256" s="49">
        <v>250</v>
      </c>
      <c r="W256" s="49">
        <v>250</v>
      </c>
      <c r="X256" s="49">
        <v>250</v>
      </c>
      <c r="Y256" s="36">
        <f>SUM(U256:X256)</f>
        <v>1000</v>
      </c>
      <c r="Z256" s="37">
        <v>0</v>
      </c>
      <c r="AA256" s="37">
        <v>0</v>
      </c>
      <c r="AB256" s="37">
        <v>0</v>
      </c>
      <c r="AC256" s="37">
        <v>0</v>
      </c>
      <c r="AD256" s="37">
        <v>0</v>
      </c>
      <c r="AE256" s="38">
        <v>0</v>
      </c>
      <c r="AF256" s="38">
        <v>0</v>
      </c>
      <c r="AG256" s="38">
        <v>0</v>
      </c>
      <c r="AH256" s="39" t="s">
        <v>66</v>
      </c>
      <c r="AI256" s="39" t="s">
        <v>66</v>
      </c>
      <c r="AJ256" s="161" t="s">
        <v>66</v>
      </c>
      <c r="AK256" s="30" t="s">
        <v>1710</v>
      </c>
    </row>
    <row r="257" spans="1:37" ht="82.5" customHeight="1" x14ac:dyDescent="0.3">
      <c r="A257" s="30" t="s">
        <v>418</v>
      </c>
      <c r="B257" s="30" t="s">
        <v>278</v>
      </c>
      <c r="C257" s="30" t="s">
        <v>1118</v>
      </c>
      <c r="D257" s="30" t="s">
        <v>382</v>
      </c>
      <c r="E257" s="31" t="s">
        <v>1117</v>
      </c>
      <c r="F257" s="103" t="s">
        <v>75</v>
      </c>
      <c r="G257" s="30" t="s">
        <v>1694</v>
      </c>
      <c r="H257" s="30" t="s">
        <v>1695</v>
      </c>
      <c r="I257" s="30" t="s">
        <v>1696</v>
      </c>
      <c r="J257" s="30" t="s">
        <v>1697</v>
      </c>
      <c r="K257" s="30" t="s">
        <v>65</v>
      </c>
      <c r="L257" s="30" t="s">
        <v>66</v>
      </c>
      <c r="M257" s="30" t="s">
        <v>1693</v>
      </c>
      <c r="N257" s="30" t="s">
        <v>68</v>
      </c>
      <c r="O257" s="96" t="s">
        <v>66</v>
      </c>
      <c r="P257" s="96" t="s">
        <v>66</v>
      </c>
      <c r="Q257" s="194" t="s">
        <v>68</v>
      </c>
      <c r="R257" s="194" t="s">
        <v>70</v>
      </c>
      <c r="S257" s="207">
        <v>45659</v>
      </c>
      <c r="T257" s="207">
        <v>46022</v>
      </c>
      <c r="U257" s="49">
        <f>100/4</f>
        <v>25</v>
      </c>
      <c r="V257" s="49">
        <f t="shared" ref="V257:X258" si="22">100/4</f>
        <v>25</v>
      </c>
      <c r="W257" s="49">
        <f t="shared" si="22"/>
        <v>25</v>
      </c>
      <c r="X257" s="49">
        <f t="shared" si="22"/>
        <v>25</v>
      </c>
      <c r="Y257" s="36">
        <f t="shared" ref="Y257" si="23">SUM(U257:X257)</f>
        <v>100</v>
      </c>
      <c r="Z257" s="37">
        <v>0</v>
      </c>
      <c r="AA257" s="37">
        <v>0</v>
      </c>
      <c r="AB257" s="37">
        <v>0</v>
      </c>
      <c r="AC257" s="37">
        <v>0</v>
      </c>
      <c r="AD257" s="37">
        <v>0</v>
      </c>
      <c r="AE257" s="38">
        <v>0</v>
      </c>
      <c r="AF257" s="38">
        <v>0</v>
      </c>
      <c r="AG257" s="38">
        <v>0</v>
      </c>
      <c r="AH257" s="39" t="s">
        <v>66</v>
      </c>
      <c r="AI257" s="39" t="s">
        <v>66</v>
      </c>
      <c r="AJ257" s="161" t="s">
        <v>66</v>
      </c>
      <c r="AK257" s="30" t="s">
        <v>1710</v>
      </c>
    </row>
    <row r="258" spans="1:37" ht="69" customHeight="1" x14ac:dyDescent="0.3">
      <c r="A258" s="30" t="s">
        <v>418</v>
      </c>
      <c r="B258" s="30" t="s">
        <v>278</v>
      </c>
      <c r="C258" s="30" t="s">
        <v>1118</v>
      </c>
      <c r="D258" s="30" t="s">
        <v>382</v>
      </c>
      <c r="E258" s="31" t="s">
        <v>1117</v>
      </c>
      <c r="F258" s="103" t="s">
        <v>83</v>
      </c>
      <c r="G258" s="30" t="s">
        <v>1698</v>
      </c>
      <c r="H258" s="30" t="s">
        <v>1699</v>
      </c>
      <c r="I258" s="30" t="s">
        <v>1700</v>
      </c>
      <c r="J258" s="30" t="s">
        <v>1701</v>
      </c>
      <c r="K258" s="30" t="s">
        <v>65</v>
      </c>
      <c r="L258" s="30" t="s">
        <v>66</v>
      </c>
      <c r="M258" s="30" t="s">
        <v>1693</v>
      </c>
      <c r="N258" s="30" t="s">
        <v>68</v>
      </c>
      <c r="O258" s="96" t="s">
        <v>66</v>
      </c>
      <c r="P258" s="96" t="s">
        <v>66</v>
      </c>
      <c r="Q258" s="194" t="s">
        <v>68</v>
      </c>
      <c r="R258" s="194" t="s">
        <v>70</v>
      </c>
      <c r="S258" s="207">
        <v>45659</v>
      </c>
      <c r="T258" s="207">
        <v>46022</v>
      </c>
      <c r="U258" s="49">
        <f>100/4</f>
        <v>25</v>
      </c>
      <c r="V258" s="49">
        <f t="shared" si="22"/>
        <v>25</v>
      </c>
      <c r="W258" s="49">
        <f t="shared" si="22"/>
        <v>25</v>
      </c>
      <c r="X258" s="49">
        <f t="shared" si="22"/>
        <v>25</v>
      </c>
      <c r="Y258" s="36">
        <f t="shared" ref="Y258" si="24">SUM(U258:X258)</f>
        <v>100</v>
      </c>
      <c r="Z258" s="37">
        <v>0</v>
      </c>
      <c r="AA258" s="37">
        <v>0</v>
      </c>
      <c r="AB258" s="37">
        <v>0</v>
      </c>
      <c r="AC258" s="37">
        <v>0</v>
      </c>
      <c r="AD258" s="37">
        <v>0</v>
      </c>
      <c r="AE258" s="38">
        <v>0</v>
      </c>
      <c r="AF258" s="38">
        <v>0</v>
      </c>
      <c r="AG258" s="38">
        <v>0</v>
      </c>
      <c r="AH258" s="39" t="s">
        <v>66</v>
      </c>
      <c r="AI258" s="39" t="s">
        <v>66</v>
      </c>
      <c r="AJ258" s="161" t="s">
        <v>66</v>
      </c>
      <c r="AK258" s="30" t="s">
        <v>1711</v>
      </c>
    </row>
    <row r="259" spans="1:37" ht="87" customHeight="1" x14ac:dyDescent="0.3">
      <c r="A259" s="30" t="s">
        <v>418</v>
      </c>
      <c r="B259" s="30" t="s">
        <v>278</v>
      </c>
      <c r="C259" s="30" t="s">
        <v>1119</v>
      </c>
      <c r="D259" s="30" t="s">
        <v>382</v>
      </c>
      <c r="E259" s="31" t="s">
        <v>1117</v>
      </c>
      <c r="F259" s="103" t="s">
        <v>91</v>
      </c>
      <c r="G259" s="30" t="s">
        <v>1702</v>
      </c>
      <c r="H259" s="30" t="s">
        <v>1703</v>
      </c>
      <c r="I259" s="30" t="s">
        <v>1708</v>
      </c>
      <c r="J259" s="30" t="s">
        <v>1704</v>
      </c>
      <c r="K259" s="30" t="s">
        <v>65</v>
      </c>
      <c r="L259" s="30" t="s">
        <v>66</v>
      </c>
      <c r="M259" s="30" t="s">
        <v>1693</v>
      </c>
      <c r="N259" s="30" t="s">
        <v>68</v>
      </c>
      <c r="O259" s="96" t="s">
        <v>66</v>
      </c>
      <c r="P259" s="96" t="s">
        <v>66</v>
      </c>
      <c r="Q259" s="194" t="s">
        <v>68</v>
      </c>
      <c r="R259" s="194" t="s">
        <v>70</v>
      </c>
      <c r="S259" s="207">
        <v>45659</v>
      </c>
      <c r="T259" s="207">
        <v>46022</v>
      </c>
      <c r="U259" s="148">
        <v>0.25</v>
      </c>
      <c r="V259" s="148">
        <v>0.25</v>
      </c>
      <c r="W259" s="148">
        <v>0.25</v>
      </c>
      <c r="X259" s="148">
        <v>0.25</v>
      </c>
      <c r="Y259" s="148">
        <f t="shared" ref="Y259" si="25">U259+V259+W259+X259</f>
        <v>1</v>
      </c>
      <c r="Z259" s="37">
        <v>0</v>
      </c>
      <c r="AA259" s="37">
        <v>0</v>
      </c>
      <c r="AB259" s="37">
        <v>0</v>
      </c>
      <c r="AC259" s="37">
        <v>0</v>
      </c>
      <c r="AD259" s="37">
        <v>0</v>
      </c>
      <c r="AE259" s="38">
        <v>0</v>
      </c>
      <c r="AF259" s="38">
        <v>0</v>
      </c>
      <c r="AG259" s="38">
        <v>0</v>
      </c>
      <c r="AH259" s="39" t="s">
        <v>66</v>
      </c>
      <c r="AI259" s="39" t="s">
        <v>66</v>
      </c>
      <c r="AJ259" s="161" t="s">
        <v>66</v>
      </c>
      <c r="AK259" s="30" t="s">
        <v>1712</v>
      </c>
    </row>
    <row r="260" spans="1:37" ht="87" customHeight="1" x14ac:dyDescent="0.3">
      <c r="A260" s="30" t="s">
        <v>418</v>
      </c>
      <c r="B260" s="30" t="s">
        <v>278</v>
      </c>
      <c r="C260" s="30" t="s">
        <v>1119</v>
      </c>
      <c r="D260" s="30" t="s">
        <v>382</v>
      </c>
      <c r="E260" s="31" t="s">
        <v>1117</v>
      </c>
      <c r="F260" s="103" t="s">
        <v>99</v>
      </c>
      <c r="G260" s="30" t="s">
        <v>1705</v>
      </c>
      <c r="H260" s="30" t="s">
        <v>1706</v>
      </c>
      <c r="I260" s="30" t="s">
        <v>1709</v>
      </c>
      <c r="J260" s="30" t="s">
        <v>1707</v>
      </c>
      <c r="K260" s="30" t="s">
        <v>65</v>
      </c>
      <c r="L260" s="30" t="s">
        <v>66</v>
      </c>
      <c r="M260" s="30" t="s">
        <v>1693</v>
      </c>
      <c r="N260" s="30" t="s">
        <v>68</v>
      </c>
      <c r="O260" s="96" t="s">
        <v>66</v>
      </c>
      <c r="P260" s="96" t="s">
        <v>66</v>
      </c>
      <c r="Q260" s="194" t="s">
        <v>68</v>
      </c>
      <c r="R260" s="194" t="s">
        <v>70</v>
      </c>
      <c r="S260" s="207">
        <v>45659</v>
      </c>
      <c r="T260" s="207">
        <v>46022</v>
      </c>
      <c r="U260" s="148">
        <v>0.25</v>
      </c>
      <c r="V260" s="148">
        <v>0.25</v>
      </c>
      <c r="W260" s="148">
        <v>0.25</v>
      </c>
      <c r="X260" s="148">
        <v>0.25</v>
      </c>
      <c r="Y260" s="148">
        <f>U260+V260+W260+X260</f>
        <v>1</v>
      </c>
      <c r="Z260" s="37">
        <v>0</v>
      </c>
      <c r="AA260" s="37">
        <v>0</v>
      </c>
      <c r="AB260" s="37">
        <v>0</v>
      </c>
      <c r="AC260" s="37">
        <v>0</v>
      </c>
      <c r="AD260" s="37">
        <v>0</v>
      </c>
      <c r="AE260" s="38">
        <v>0</v>
      </c>
      <c r="AF260" s="38">
        <v>0</v>
      </c>
      <c r="AG260" s="38">
        <v>0</v>
      </c>
      <c r="AH260" s="39" t="s">
        <v>66</v>
      </c>
      <c r="AI260" s="39" t="s">
        <v>66</v>
      </c>
      <c r="AJ260" s="161" t="s">
        <v>66</v>
      </c>
      <c r="AK260" s="30" t="s">
        <v>1712</v>
      </c>
    </row>
    <row r="261" spans="1:37" ht="87" customHeight="1" x14ac:dyDescent="0.3">
      <c r="A261" s="30" t="s">
        <v>418</v>
      </c>
      <c r="B261" s="30" t="s">
        <v>278</v>
      </c>
      <c r="C261" s="30" t="s">
        <v>1139</v>
      </c>
      <c r="D261" s="30" t="s">
        <v>382</v>
      </c>
      <c r="E261" s="31" t="s">
        <v>1117</v>
      </c>
      <c r="F261" s="103" t="s">
        <v>106</v>
      </c>
      <c r="G261" s="30" t="s">
        <v>2069</v>
      </c>
      <c r="H261" s="30" t="s">
        <v>2070</v>
      </c>
      <c r="I261" s="30" t="s">
        <v>2071</v>
      </c>
      <c r="J261" s="30" t="s">
        <v>1751</v>
      </c>
      <c r="K261" s="30" t="s">
        <v>65</v>
      </c>
      <c r="L261" s="30" t="s">
        <v>66</v>
      </c>
      <c r="M261" s="30" t="s">
        <v>2072</v>
      </c>
      <c r="N261" s="30" t="s">
        <v>68</v>
      </c>
      <c r="O261" s="96" t="s">
        <v>66</v>
      </c>
      <c r="P261" s="96" t="s">
        <v>66</v>
      </c>
      <c r="Q261" s="194" t="s">
        <v>69</v>
      </c>
      <c r="R261" s="194" t="s">
        <v>70</v>
      </c>
      <c r="S261" s="207">
        <v>45659</v>
      </c>
      <c r="T261" s="207">
        <v>46022</v>
      </c>
      <c r="U261" s="148">
        <v>0.25</v>
      </c>
      <c r="V261" s="148">
        <v>0.25</v>
      </c>
      <c r="W261" s="148">
        <v>0.25</v>
      </c>
      <c r="X261" s="148">
        <v>0.25</v>
      </c>
      <c r="Y261" s="148">
        <v>1</v>
      </c>
      <c r="Z261" s="37">
        <v>0</v>
      </c>
      <c r="AA261" s="37">
        <v>0</v>
      </c>
      <c r="AB261" s="37">
        <v>0</v>
      </c>
      <c r="AC261" s="37">
        <v>0</v>
      </c>
      <c r="AD261" s="37">
        <v>0</v>
      </c>
      <c r="AE261" s="38">
        <v>0</v>
      </c>
      <c r="AF261" s="38">
        <v>0</v>
      </c>
      <c r="AG261" s="38">
        <v>0</v>
      </c>
      <c r="AH261" s="39" t="s">
        <v>66</v>
      </c>
      <c r="AI261" s="39" t="s">
        <v>66</v>
      </c>
      <c r="AJ261" s="161" t="s">
        <v>66</v>
      </c>
      <c r="AK261" s="30" t="s">
        <v>2073</v>
      </c>
    </row>
    <row r="262" spans="1:37" ht="105" customHeight="1" x14ac:dyDescent="0.3">
      <c r="A262" s="30" t="s">
        <v>277</v>
      </c>
      <c r="B262" s="30" t="s">
        <v>81</v>
      </c>
      <c r="C262" s="30" t="s">
        <v>1154</v>
      </c>
      <c r="D262" s="30" t="s">
        <v>209</v>
      </c>
      <c r="E262" s="31" t="s">
        <v>1117</v>
      </c>
      <c r="F262" s="103" t="s">
        <v>161</v>
      </c>
      <c r="G262" s="30" t="s">
        <v>1837</v>
      </c>
      <c r="H262" s="30" t="s">
        <v>1838</v>
      </c>
      <c r="I262" s="30" t="s">
        <v>1839</v>
      </c>
      <c r="J262" s="30" t="s">
        <v>1749</v>
      </c>
      <c r="K262" s="30" t="s">
        <v>65</v>
      </c>
      <c r="L262" s="30" t="s">
        <v>66</v>
      </c>
      <c r="M262" s="30" t="s">
        <v>66</v>
      </c>
      <c r="N262" s="30" t="s">
        <v>68</v>
      </c>
      <c r="O262" s="96" t="s">
        <v>66</v>
      </c>
      <c r="P262" s="96" t="s">
        <v>66</v>
      </c>
      <c r="Q262" s="30" t="s">
        <v>69</v>
      </c>
      <c r="R262" s="30" t="s">
        <v>70</v>
      </c>
      <c r="S262" s="208">
        <v>45659</v>
      </c>
      <c r="T262" s="208">
        <v>46022</v>
      </c>
      <c r="U262" s="209">
        <v>3</v>
      </c>
      <c r="V262" s="209">
        <v>3</v>
      </c>
      <c r="W262" s="209">
        <v>3</v>
      </c>
      <c r="X262" s="209">
        <v>3</v>
      </c>
      <c r="Y262" s="209">
        <f>SUM(U262:X262)</f>
        <v>12</v>
      </c>
      <c r="Z262" s="37">
        <v>0</v>
      </c>
      <c r="AA262" s="37">
        <v>0</v>
      </c>
      <c r="AB262" s="37">
        <v>0</v>
      </c>
      <c r="AC262" s="37">
        <v>0</v>
      </c>
      <c r="AD262" s="37">
        <v>0</v>
      </c>
      <c r="AE262" s="38">
        <v>0</v>
      </c>
      <c r="AF262" s="38">
        <v>0</v>
      </c>
      <c r="AG262" s="38">
        <v>0</v>
      </c>
      <c r="AH262" s="39" t="s">
        <v>66</v>
      </c>
      <c r="AI262" s="39" t="s">
        <v>66</v>
      </c>
      <c r="AJ262" s="161" t="s">
        <v>66</v>
      </c>
      <c r="AK262" s="30" t="s">
        <v>1711</v>
      </c>
    </row>
    <row r="263" spans="1:37" ht="18.75" customHeight="1" x14ac:dyDescent="0.3">
      <c r="A263" s="210"/>
      <c r="B263" s="211"/>
      <c r="C263" s="211"/>
      <c r="D263" s="211"/>
      <c r="E263" s="211"/>
      <c r="F263" s="211"/>
      <c r="G263" s="211"/>
      <c r="H263" s="211"/>
      <c r="I263" s="211"/>
      <c r="J263" s="211"/>
      <c r="K263" s="211"/>
      <c r="L263" s="211"/>
      <c r="M263" s="211"/>
      <c r="N263" s="211"/>
      <c r="O263" s="211"/>
      <c r="P263" s="212" t="s">
        <v>1120</v>
      </c>
      <c r="Q263" s="211"/>
      <c r="R263" s="211"/>
      <c r="S263" s="211"/>
      <c r="T263" s="211"/>
      <c r="U263" s="211"/>
      <c r="V263" s="211"/>
      <c r="W263" s="211"/>
      <c r="X263" s="211"/>
      <c r="Y263" s="211"/>
      <c r="Z263" s="211"/>
      <c r="AA263" s="211"/>
      <c r="AB263" s="211"/>
      <c r="AC263" s="211"/>
      <c r="AD263" s="211"/>
      <c r="AE263" s="213">
        <f>SUM(AE256:AE262)</f>
        <v>0</v>
      </c>
      <c r="AF263" s="214">
        <f>SUM(AF256:AF262)</f>
        <v>0</v>
      </c>
      <c r="AG263" s="215">
        <f>SUM(AG256:AG262)</f>
        <v>0</v>
      </c>
      <c r="AH263" s="211"/>
      <c r="AI263" s="211"/>
      <c r="AJ263" s="211"/>
      <c r="AK263" s="216"/>
    </row>
    <row r="264" spans="1:37" ht="86.4" x14ac:dyDescent="0.3">
      <c r="A264" s="422" t="s">
        <v>207</v>
      </c>
      <c r="B264" s="422" t="s">
        <v>224</v>
      </c>
      <c r="C264" s="422" t="s">
        <v>1121</v>
      </c>
      <c r="D264" s="422" t="s">
        <v>1122</v>
      </c>
      <c r="E264" s="217" t="s">
        <v>1123</v>
      </c>
      <c r="F264" s="218" t="s">
        <v>118</v>
      </c>
      <c r="G264" s="30" t="s">
        <v>1713</v>
      </c>
      <c r="H264" s="95" t="s">
        <v>1714</v>
      </c>
      <c r="I264" s="30" t="s">
        <v>1761</v>
      </c>
      <c r="J264" s="422" t="s">
        <v>1124</v>
      </c>
      <c r="K264" s="422" t="s">
        <v>65</v>
      </c>
      <c r="L264" s="422" t="s">
        <v>66</v>
      </c>
      <c r="M264" s="420" t="s">
        <v>1693</v>
      </c>
      <c r="N264" s="219" t="s">
        <v>1125</v>
      </c>
      <c r="O264" s="96">
        <v>543300911</v>
      </c>
      <c r="P264" s="96" t="s">
        <v>1126</v>
      </c>
      <c r="Q264" s="220" t="s">
        <v>366</v>
      </c>
      <c r="R264" s="219" t="s">
        <v>70</v>
      </c>
      <c r="S264" s="221">
        <v>45719</v>
      </c>
      <c r="T264" s="221">
        <v>45807</v>
      </c>
      <c r="U264" s="222">
        <v>0.3</v>
      </c>
      <c r="V264" s="222">
        <v>0.7</v>
      </c>
      <c r="W264" s="222">
        <v>0</v>
      </c>
      <c r="X264" s="222">
        <v>0</v>
      </c>
      <c r="Y264" s="222">
        <v>1</v>
      </c>
      <c r="Z264" s="223">
        <f>339999.33/2</f>
        <v>169999.66500000001</v>
      </c>
      <c r="AA264" s="223">
        <f>339999.33/2</f>
        <v>169999.66500000001</v>
      </c>
      <c r="AB264" s="223">
        <v>0</v>
      </c>
      <c r="AC264" s="223">
        <v>0</v>
      </c>
      <c r="AD264" s="224">
        <f>SUBTOTAL(9,Z264:AC264)</f>
        <v>339999.33</v>
      </c>
      <c r="AE264" s="225">
        <v>0</v>
      </c>
      <c r="AF264" s="226">
        <v>339999.33</v>
      </c>
      <c r="AG264" s="227">
        <f>SUBTOTAL(9,AF264:AF264)</f>
        <v>339999.33</v>
      </c>
      <c r="AH264" s="228" t="s">
        <v>1127</v>
      </c>
      <c r="AI264" s="228" t="s">
        <v>2205</v>
      </c>
      <c r="AJ264" s="161" t="s">
        <v>159</v>
      </c>
      <c r="AK264" s="422" t="s">
        <v>1755</v>
      </c>
    </row>
    <row r="265" spans="1:37" ht="156" x14ac:dyDescent="0.3">
      <c r="A265" s="30" t="s">
        <v>96</v>
      </c>
      <c r="B265" s="30" t="s">
        <v>643</v>
      </c>
      <c r="C265" s="187" t="s">
        <v>1715</v>
      </c>
      <c r="D265" s="30" t="s">
        <v>382</v>
      </c>
      <c r="E265" s="217" t="s">
        <v>1123</v>
      </c>
      <c r="F265" s="32" t="s">
        <v>421</v>
      </c>
      <c r="G265" s="30" t="s">
        <v>1716</v>
      </c>
      <c r="H265" s="95" t="s">
        <v>2207</v>
      </c>
      <c r="I265" s="30" t="s">
        <v>1717</v>
      </c>
      <c r="J265" s="30" t="s">
        <v>1718</v>
      </c>
      <c r="K265" s="30" t="s">
        <v>139</v>
      </c>
      <c r="L265" s="30" t="s">
        <v>66</v>
      </c>
      <c r="M265" s="65" t="s">
        <v>66</v>
      </c>
      <c r="N265" s="199" t="s">
        <v>389</v>
      </c>
      <c r="O265" s="96">
        <v>532900011</v>
      </c>
      <c r="P265" s="96" t="s">
        <v>1128</v>
      </c>
      <c r="Q265" s="229" t="s">
        <v>389</v>
      </c>
      <c r="R265" s="33" t="s">
        <v>70</v>
      </c>
      <c r="S265" s="35">
        <v>45992</v>
      </c>
      <c r="T265" s="35">
        <v>46112</v>
      </c>
      <c r="U265" s="66"/>
      <c r="V265" s="66"/>
      <c r="W265" s="66"/>
      <c r="X265" s="66">
        <v>1</v>
      </c>
      <c r="Y265" s="66">
        <v>1</v>
      </c>
      <c r="Z265" s="230">
        <v>0</v>
      </c>
      <c r="AA265" s="230">
        <v>0</v>
      </c>
      <c r="AB265" s="230">
        <v>0</v>
      </c>
      <c r="AC265" s="231">
        <v>30065.61</v>
      </c>
      <c r="AD265" s="231">
        <v>30065.61</v>
      </c>
      <c r="AE265" s="232">
        <v>30065.62</v>
      </c>
      <c r="AF265" s="232"/>
      <c r="AG265" s="232">
        <f>SUBTOTAL(9,AE265:AF265)</f>
        <v>30065.62</v>
      </c>
      <c r="AH265" s="233" t="s">
        <v>2025</v>
      </c>
      <c r="AI265" s="34" t="s">
        <v>2206</v>
      </c>
      <c r="AJ265" s="161" t="s">
        <v>159</v>
      </c>
      <c r="AK265" s="30" t="s">
        <v>1719</v>
      </c>
    </row>
    <row r="266" spans="1:37" ht="86.4" x14ac:dyDescent="0.3">
      <c r="A266" s="30" t="s">
        <v>96</v>
      </c>
      <c r="B266" s="30" t="s">
        <v>278</v>
      </c>
      <c r="C266" s="30" t="s">
        <v>1720</v>
      </c>
      <c r="D266" s="30" t="s">
        <v>1122</v>
      </c>
      <c r="E266" s="217" t="s">
        <v>1123</v>
      </c>
      <c r="F266" s="32" t="s">
        <v>424</v>
      </c>
      <c r="G266" s="30" t="s">
        <v>2065</v>
      </c>
      <c r="H266" s="95" t="s">
        <v>1721</v>
      </c>
      <c r="I266" s="30" t="s">
        <v>1722</v>
      </c>
      <c r="J266" s="30" t="s">
        <v>1124</v>
      </c>
      <c r="K266" s="30" t="s">
        <v>65</v>
      </c>
      <c r="L266" s="30" t="s">
        <v>66</v>
      </c>
      <c r="M266" s="30" t="s">
        <v>66</v>
      </c>
      <c r="N266" s="33" t="s">
        <v>1125</v>
      </c>
      <c r="O266" s="96">
        <v>532900011</v>
      </c>
      <c r="P266" s="96" t="s">
        <v>1128</v>
      </c>
      <c r="Q266" s="64" t="s">
        <v>366</v>
      </c>
      <c r="R266" s="33" t="s">
        <v>70</v>
      </c>
      <c r="S266" s="35">
        <v>45757</v>
      </c>
      <c r="T266" s="35">
        <v>46022</v>
      </c>
      <c r="U266" s="148"/>
      <c r="V266" s="36">
        <f>1300/3</f>
        <v>433.33333333333331</v>
      </c>
      <c r="W266" s="36">
        <f t="shared" ref="W266:X266" si="26">1300/3</f>
        <v>433.33333333333331</v>
      </c>
      <c r="X266" s="36">
        <f t="shared" si="26"/>
        <v>433.33333333333331</v>
      </c>
      <c r="Y266" s="36">
        <f>SUM(U266:X266)</f>
        <v>1300</v>
      </c>
      <c r="Z266" s="234">
        <v>20000</v>
      </c>
      <c r="AA266" s="234">
        <v>20000</v>
      </c>
      <c r="AB266" s="234">
        <v>20000</v>
      </c>
      <c r="AC266" s="234">
        <f t="shared" ref="AC266" si="27">120000/4</f>
        <v>30000</v>
      </c>
      <c r="AD266" s="223">
        <f>SUBTOTAL(9,Z266:AC266)</f>
        <v>90000</v>
      </c>
      <c r="AE266" s="235">
        <v>90000</v>
      </c>
      <c r="AF266" s="235">
        <v>0</v>
      </c>
      <c r="AG266" s="227">
        <f>SUBTOTAL(9,AE266:AF266)</f>
        <v>90000</v>
      </c>
      <c r="AH266" s="228" t="s">
        <v>1129</v>
      </c>
      <c r="AI266" s="39" t="s">
        <v>2208</v>
      </c>
      <c r="AJ266" s="161" t="s">
        <v>159</v>
      </c>
      <c r="AK266" s="30" t="s">
        <v>1755</v>
      </c>
    </row>
    <row r="267" spans="1:37" ht="135" customHeight="1" x14ac:dyDescent="0.3">
      <c r="A267" s="30" t="s">
        <v>277</v>
      </c>
      <c r="B267" s="30" t="s">
        <v>437</v>
      </c>
      <c r="C267" s="30" t="s">
        <v>1723</v>
      </c>
      <c r="D267" s="30" t="s">
        <v>382</v>
      </c>
      <c r="E267" s="217" t="s">
        <v>1123</v>
      </c>
      <c r="F267" s="32" t="s">
        <v>427</v>
      </c>
      <c r="G267" s="30" t="s">
        <v>1724</v>
      </c>
      <c r="H267" s="149" t="s">
        <v>1725</v>
      </c>
      <c r="I267" s="30" t="s">
        <v>1762</v>
      </c>
      <c r="J267" s="43" t="s">
        <v>1124</v>
      </c>
      <c r="K267" s="30" t="s">
        <v>65</v>
      </c>
      <c r="L267" s="30" t="s">
        <v>1130</v>
      </c>
      <c r="M267" s="30" t="s">
        <v>1693</v>
      </c>
      <c r="N267" s="33" t="s">
        <v>1131</v>
      </c>
      <c r="O267" s="96" t="s">
        <v>1726</v>
      </c>
      <c r="P267" s="96" t="s">
        <v>1132</v>
      </c>
      <c r="Q267" s="64" t="s">
        <v>366</v>
      </c>
      <c r="R267" s="33" t="s">
        <v>70</v>
      </c>
      <c r="S267" s="35">
        <v>45839</v>
      </c>
      <c r="T267" s="35">
        <v>46022</v>
      </c>
      <c r="U267" s="148">
        <v>0</v>
      </c>
      <c r="V267" s="148">
        <v>0.2</v>
      </c>
      <c r="W267" s="148">
        <v>0.4</v>
      </c>
      <c r="X267" s="148">
        <v>0.4</v>
      </c>
      <c r="Y267" s="148">
        <v>1</v>
      </c>
      <c r="Z267" s="234">
        <v>0</v>
      </c>
      <c r="AA267" s="234">
        <v>0</v>
      </c>
      <c r="AB267" s="234">
        <v>80001.828000000009</v>
      </c>
      <c r="AC267" s="234">
        <v>120002.742</v>
      </c>
      <c r="AD267" s="234">
        <v>200004.57</v>
      </c>
      <c r="AE267" s="234">
        <v>100004.57</v>
      </c>
      <c r="AF267" s="235">
        <v>100000</v>
      </c>
      <c r="AG267" s="227">
        <v>200004.57</v>
      </c>
      <c r="AH267" s="228" t="s">
        <v>2009</v>
      </c>
      <c r="AI267" s="34" t="s">
        <v>2209</v>
      </c>
      <c r="AJ267" s="161" t="s">
        <v>159</v>
      </c>
      <c r="AK267" s="30" t="s">
        <v>1719</v>
      </c>
    </row>
    <row r="268" spans="1:37" ht="99.75" customHeight="1" x14ac:dyDescent="0.3">
      <c r="A268" s="30" t="s">
        <v>56</v>
      </c>
      <c r="B268" s="30" t="s">
        <v>97</v>
      </c>
      <c r="C268" s="30" t="s">
        <v>1134</v>
      </c>
      <c r="D268" s="30" t="s">
        <v>382</v>
      </c>
      <c r="E268" s="217" t="s">
        <v>1123</v>
      </c>
      <c r="F268" s="32" t="s">
        <v>435</v>
      </c>
      <c r="G268" s="236" t="s">
        <v>1727</v>
      </c>
      <c r="H268" s="237" t="s">
        <v>1728</v>
      </c>
      <c r="I268" s="229" t="s">
        <v>1763</v>
      </c>
      <c r="J268" s="43" t="s">
        <v>1124</v>
      </c>
      <c r="K268" s="30" t="s">
        <v>65</v>
      </c>
      <c r="L268" s="30" t="s">
        <v>66</v>
      </c>
      <c r="M268" s="30" t="s">
        <v>1693</v>
      </c>
      <c r="N268" s="33" t="s">
        <v>68</v>
      </c>
      <c r="O268" s="96">
        <v>691120111</v>
      </c>
      <c r="P268" s="96" t="s">
        <v>1135</v>
      </c>
      <c r="Q268" s="229" t="s">
        <v>366</v>
      </c>
      <c r="R268" s="33" t="s">
        <v>70</v>
      </c>
      <c r="S268" s="35">
        <v>45670</v>
      </c>
      <c r="T268" s="35">
        <v>45777</v>
      </c>
      <c r="U268" s="148">
        <v>1</v>
      </c>
      <c r="V268" s="148"/>
      <c r="W268" s="148"/>
      <c r="X268" s="148"/>
      <c r="Y268" s="148">
        <v>1</v>
      </c>
      <c r="Z268" s="234">
        <v>6300</v>
      </c>
      <c r="AA268" s="234">
        <v>0</v>
      </c>
      <c r="AB268" s="234">
        <v>0</v>
      </c>
      <c r="AC268" s="234">
        <v>0</v>
      </c>
      <c r="AD268" s="234">
        <v>6300</v>
      </c>
      <c r="AE268" s="234">
        <v>6300</v>
      </c>
      <c r="AF268" s="227">
        <v>0</v>
      </c>
      <c r="AG268" s="227">
        <v>6300</v>
      </c>
      <c r="AH268" s="233" t="s">
        <v>2010</v>
      </c>
      <c r="AI268" s="34" t="s">
        <v>2210</v>
      </c>
      <c r="AJ268" s="161" t="s">
        <v>159</v>
      </c>
      <c r="AK268" s="30" t="s">
        <v>1756</v>
      </c>
    </row>
    <row r="269" spans="1:37" ht="86.4" x14ac:dyDescent="0.3">
      <c r="A269" s="30" t="s">
        <v>96</v>
      </c>
      <c r="B269" s="30" t="s">
        <v>217</v>
      </c>
      <c r="C269" s="30" t="s">
        <v>1729</v>
      </c>
      <c r="D269" s="30" t="s">
        <v>382</v>
      </c>
      <c r="E269" s="217" t="s">
        <v>1683</v>
      </c>
      <c r="F269" s="32" t="s">
        <v>436</v>
      </c>
      <c r="G269" s="236" t="s">
        <v>1730</v>
      </c>
      <c r="H269" s="237" t="s">
        <v>2212</v>
      </c>
      <c r="I269" s="229" t="s">
        <v>1764</v>
      </c>
      <c r="J269" s="43" t="s">
        <v>1124</v>
      </c>
      <c r="K269" s="30" t="s">
        <v>65</v>
      </c>
      <c r="L269" s="30" t="s">
        <v>66</v>
      </c>
      <c r="M269" s="30" t="s">
        <v>1693</v>
      </c>
      <c r="N269" s="33" t="s">
        <v>1125</v>
      </c>
      <c r="O269" s="96">
        <v>532110024</v>
      </c>
      <c r="P269" s="96" t="s">
        <v>1138</v>
      </c>
      <c r="Q269" s="229" t="s">
        <v>366</v>
      </c>
      <c r="R269" s="33" t="s">
        <v>70</v>
      </c>
      <c r="S269" s="35">
        <v>45931</v>
      </c>
      <c r="T269" s="35">
        <v>46021</v>
      </c>
      <c r="U269" s="148">
        <v>0</v>
      </c>
      <c r="V269" s="148">
        <v>0.25</v>
      </c>
      <c r="W269" s="148">
        <v>0.3</v>
      </c>
      <c r="X269" s="148">
        <v>0.45</v>
      </c>
      <c r="Y269" s="148">
        <v>1</v>
      </c>
      <c r="Z269" s="234">
        <v>0</v>
      </c>
      <c r="AA269" s="234">
        <v>0</v>
      </c>
      <c r="AB269" s="234">
        <v>25000</v>
      </c>
      <c r="AC269" s="234">
        <v>25000</v>
      </c>
      <c r="AD269" s="234">
        <v>50000</v>
      </c>
      <c r="AE269" s="234">
        <v>50000</v>
      </c>
      <c r="AF269" s="227">
        <v>0</v>
      </c>
      <c r="AG269" s="227">
        <v>50000</v>
      </c>
      <c r="AH269" s="233" t="s">
        <v>2011</v>
      </c>
      <c r="AI269" s="39" t="s">
        <v>2211</v>
      </c>
      <c r="AJ269" s="161" t="s">
        <v>159</v>
      </c>
      <c r="AK269" s="30" t="s">
        <v>1757</v>
      </c>
    </row>
    <row r="270" spans="1:37" ht="86.4" x14ac:dyDescent="0.3">
      <c r="A270" s="30" t="s">
        <v>96</v>
      </c>
      <c r="B270" s="30" t="s">
        <v>217</v>
      </c>
      <c r="C270" s="30" t="s">
        <v>1729</v>
      </c>
      <c r="D270" s="30" t="s">
        <v>382</v>
      </c>
      <c r="E270" s="217" t="s">
        <v>1731</v>
      </c>
      <c r="F270" s="32" t="s">
        <v>438</v>
      </c>
      <c r="G270" s="236" t="s">
        <v>1840</v>
      </c>
      <c r="H270" s="237" t="s">
        <v>1728</v>
      </c>
      <c r="I270" s="229" t="s">
        <v>1765</v>
      </c>
      <c r="J270" s="43" t="s">
        <v>1124</v>
      </c>
      <c r="K270" s="30" t="s">
        <v>65</v>
      </c>
      <c r="L270" s="30" t="s">
        <v>66</v>
      </c>
      <c r="M270" s="30" t="s">
        <v>1693</v>
      </c>
      <c r="N270" s="33" t="s">
        <v>1125</v>
      </c>
      <c r="O270" s="96">
        <v>532110024</v>
      </c>
      <c r="P270" s="96" t="s">
        <v>1138</v>
      </c>
      <c r="Q270" s="229" t="s">
        <v>366</v>
      </c>
      <c r="R270" s="33" t="s">
        <v>70</v>
      </c>
      <c r="S270" s="35">
        <v>45931</v>
      </c>
      <c r="T270" s="35">
        <v>46021</v>
      </c>
      <c r="U270" s="148">
        <v>0</v>
      </c>
      <c r="V270" s="148">
        <v>0</v>
      </c>
      <c r="W270" s="148">
        <v>0.5</v>
      </c>
      <c r="X270" s="148">
        <v>0.5</v>
      </c>
      <c r="Y270" s="148">
        <v>1</v>
      </c>
      <c r="Z270" s="234">
        <v>6300</v>
      </c>
      <c r="AA270" s="234">
        <v>0</v>
      </c>
      <c r="AB270" s="234">
        <v>0</v>
      </c>
      <c r="AC270" s="234">
        <v>0</v>
      </c>
      <c r="AD270" s="234">
        <v>6300</v>
      </c>
      <c r="AE270" s="234">
        <v>6300</v>
      </c>
      <c r="AF270" s="227">
        <v>0</v>
      </c>
      <c r="AG270" s="227">
        <v>6300</v>
      </c>
      <c r="AH270" s="233" t="s">
        <v>2011</v>
      </c>
      <c r="AI270" s="39" t="s">
        <v>2211</v>
      </c>
      <c r="AJ270" s="161" t="s">
        <v>159</v>
      </c>
      <c r="AK270" s="30" t="s">
        <v>1757</v>
      </c>
    </row>
    <row r="271" spans="1:37" ht="150" customHeight="1" x14ac:dyDescent="0.3">
      <c r="A271" s="30" t="s">
        <v>96</v>
      </c>
      <c r="B271" s="30" t="s">
        <v>217</v>
      </c>
      <c r="C271" s="30" t="s">
        <v>1732</v>
      </c>
      <c r="D271" s="30" t="s">
        <v>382</v>
      </c>
      <c r="E271" s="217" t="s">
        <v>1683</v>
      </c>
      <c r="F271" s="32" t="s">
        <v>444</v>
      </c>
      <c r="G271" s="161" t="s">
        <v>1733</v>
      </c>
      <c r="H271" s="238" t="s">
        <v>1728</v>
      </c>
      <c r="I271" s="64" t="s">
        <v>1734</v>
      </c>
      <c r="J271" s="43" t="s">
        <v>1124</v>
      </c>
      <c r="K271" s="30" t="s">
        <v>65</v>
      </c>
      <c r="L271" s="30" t="s">
        <v>66</v>
      </c>
      <c r="M271" s="30" t="s">
        <v>1693</v>
      </c>
      <c r="N271" s="33" t="s">
        <v>68</v>
      </c>
      <c r="O271" s="96">
        <v>731220012</v>
      </c>
      <c r="P271" s="96" t="s">
        <v>1137</v>
      </c>
      <c r="Q271" s="64" t="s">
        <v>366</v>
      </c>
      <c r="R271" s="33" t="s">
        <v>70</v>
      </c>
      <c r="S271" s="35">
        <v>45717</v>
      </c>
      <c r="T271" s="35">
        <v>46021</v>
      </c>
      <c r="U271" s="148">
        <v>0.1</v>
      </c>
      <c r="V271" s="148">
        <v>0.3</v>
      </c>
      <c r="W271" s="148">
        <v>0.35</v>
      </c>
      <c r="X271" s="148">
        <v>0.25</v>
      </c>
      <c r="Y271" s="148">
        <v>1</v>
      </c>
      <c r="Z271" s="234">
        <v>0</v>
      </c>
      <c r="AA271" s="234">
        <v>10000</v>
      </c>
      <c r="AB271" s="234">
        <v>10000</v>
      </c>
      <c r="AC271" s="234">
        <v>5000</v>
      </c>
      <c r="AD271" s="234">
        <f>SUM(Z271:AC271)</f>
        <v>25000</v>
      </c>
      <c r="AE271" s="234">
        <v>25000</v>
      </c>
      <c r="AF271" s="227">
        <v>0</v>
      </c>
      <c r="AG271" s="227">
        <f>SUM(AE271:AF271)</f>
        <v>25000</v>
      </c>
      <c r="AH271" s="239" t="s">
        <v>2213</v>
      </c>
      <c r="AI271" s="34" t="s">
        <v>2214</v>
      </c>
      <c r="AJ271" s="161" t="s">
        <v>159</v>
      </c>
      <c r="AK271" s="30" t="s">
        <v>1757</v>
      </c>
    </row>
    <row r="272" spans="1:37" ht="121.5" customHeight="1" x14ac:dyDescent="0.3">
      <c r="A272" s="30" t="s">
        <v>56</v>
      </c>
      <c r="B272" s="30" t="s">
        <v>97</v>
      </c>
      <c r="C272" s="30" t="s">
        <v>1735</v>
      </c>
      <c r="D272" s="30" t="s">
        <v>382</v>
      </c>
      <c r="E272" s="31" t="s">
        <v>1683</v>
      </c>
      <c r="F272" s="103" t="s">
        <v>1039</v>
      </c>
      <c r="G272" s="30" t="s">
        <v>1841</v>
      </c>
      <c r="H272" s="30" t="s">
        <v>1842</v>
      </c>
      <c r="I272" s="30" t="s">
        <v>1843</v>
      </c>
      <c r="J272" s="30" t="s">
        <v>1124</v>
      </c>
      <c r="K272" s="30" t="s">
        <v>65</v>
      </c>
      <c r="L272" s="30" t="s">
        <v>66</v>
      </c>
      <c r="M272" s="30" t="s">
        <v>1693</v>
      </c>
      <c r="N272" s="30" t="s">
        <v>526</v>
      </c>
      <c r="O272" s="96">
        <v>612650012</v>
      </c>
      <c r="P272" s="96" t="s">
        <v>2303</v>
      </c>
      <c r="Q272" s="30" t="s">
        <v>366</v>
      </c>
      <c r="R272" s="30" t="s">
        <v>70</v>
      </c>
      <c r="S272" s="35">
        <v>45741</v>
      </c>
      <c r="T272" s="35">
        <v>45838</v>
      </c>
      <c r="U272" s="240"/>
      <c r="V272" s="240"/>
      <c r="W272" s="240">
        <v>0.25</v>
      </c>
      <c r="X272" s="240">
        <v>0.75</v>
      </c>
      <c r="Y272" s="240">
        <v>1</v>
      </c>
      <c r="Z272" s="234">
        <v>0</v>
      </c>
      <c r="AA272" s="234">
        <v>0</v>
      </c>
      <c r="AB272" s="234">
        <v>10000</v>
      </c>
      <c r="AC272" s="234">
        <v>0</v>
      </c>
      <c r="AD272" s="234">
        <v>10000</v>
      </c>
      <c r="AE272" s="234">
        <v>10000</v>
      </c>
      <c r="AF272" s="227">
        <v>0</v>
      </c>
      <c r="AG272" s="227">
        <v>10000</v>
      </c>
      <c r="AH272" s="228" t="s">
        <v>2014</v>
      </c>
      <c r="AI272" s="239" t="s">
        <v>2215</v>
      </c>
      <c r="AJ272" s="161" t="s">
        <v>159</v>
      </c>
      <c r="AK272" s="241" t="s">
        <v>1846</v>
      </c>
    </row>
    <row r="273" spans="1:37" ht="132" customHeight="1" x14ac:dyDescent="0.3">
      <c r="A273" s="30" t="s">
        <v>56</v>
      </c>
      <c r="B273" s="30" t="s">
        <v>97</v>
      </c>
      <c r="C273" s="30" t="s">
        <v>1735</v>
      </c>
      <c r="D273" s="30" t="s">
        <v>1122</v>
      </c>
      <c r="E273" s="31" t="s">
        <v>1683</v>
      </c>
      <c r="F273" s="103" t="s">
        <v>1043</v>
      </c>
      <c r="G273" s="242" t="s">
        <v>1979</v>
      </c>
      <c r="H273" s="30" t="s">
        <v>1842</v>
      </c>
      <c r="I273" s="30" t="s">
        <v>1844</v>
      </c>
      <c r="J273" s="30" t="s">
        <v>1124</v>
      </c>
      <c r="K273" s="30" t="s">
        <v>65</v>
      </c>
      <c r="L273" s="30" t="s">
        <v>66</v>
      </c>
      <c r="M273" s="30" t="s">
        <v>1693</v>
      </c>
      <c r="N273" s="30" t="s">
        <v>68</v>
      </c>
      <c r="O273" s="96"/>
      <c r="P273" s="96"/>
      <c r="Q273" s="30" t="s">
        <v>366</v>
      </c>
      <c r="R273" s="30" t="s">
        <v>70</v>
      </c>
      <c r="S273" s="35">
        <v>45908</v>
      </c>
      <c r="T273" s="35" t="s">
        <v>1845</v>
      </c>
      <c r="U273" s="30"/>
      <c r="V273" s="30"/>
      <c r="W273" s="30"/>
      <c r="X273" s="30">
        <v>1</v>
      </c>
      <c r="Y273" s="30">
        <v>1</v>
      </c>
      <c r="Z273" s="234">
        <v>0</v>
      </c>
      <c r="AA273" s="234">
        <v>0</v>
      </c>
      <c r="AB273" s="234">
        <v>0</v>
      </c>
      <c r="AC273" s="234">
        <v>6500</v>
      </c>
      <c r="AD273" s="234">
        <v>6500</v>
      </c>
      <c r="AE273" s="234">
        <v>6500</v>
      </c>
      <c r="AF273" s="227">
        <v>0</v>
      </c>
      <c r="AG273" s="227">
        <v>6500</v>
      </c>
      <c r="AH273" s="243" t="s">
        <v>2011</v>
      </c>
      <c r="AI273" s="228" t="s">
        <v>2211</v>
      </c>
      <c r="AJ273" s="161" t="s">
        <v>159</v>
      </c>
      <c r="AK273" s="241" t="s">
        <v>1846</v>
      </c>
    </row>
    <row r="274" spans="1:37" ht="132" customHeight="1" x14ac:dyDescent="0.3">
      <c r="A274" s="30" t="s">
        <v>56</v>
      </c>
      <c r="B274" s="30" t="s">
        <v>97</v>
      </c>
      <c r="C274" s="30" t="s">
        <v>1735</v>
      </c>
      <c r="D274" s="30" t="s">
        <v>1122</v>
      </c>
      <c r="E274" s="31" t="s">
        <v>1683</v>
      </c>
      <c r="F274" s="103" t="s">
        <v>2026</v>
      </c>
      <c r="G274" s="242" t="s">
        <v>2066</v>
      </c>
      <c r="H274" s="242" t="s">
        <v>1842</v>
      </c>
      <c r="I274" s="242" t="s">
        <v>2067</v>
      </c>
      <c r="J274" s="30" t="s">
        <v>2247</v>
      </c>
      <c r="K274" s="30" t="s">
        <v>65</v>
      </c>
      <c r="L274" s="30" t="s">
        <v>66</v>
      </c>
      <c r="M274" s="30" t="s">
        <v>1693</v>
      </c>
      <c r="N274" s="30" t="s">
        <v>68</v>
      </c>
      <c r="O274" s="96"/>
      <c r="P274" s="96"/>
      <c r="Q274" s="229" t="s">
        <v>526</v>
      </c>
      <c r="R274" s="30" t="s">
        <v>70</v>
      </c>
      <c r="S274" s="244">
        <v>45659</v>
      </c>
      <c r="T274" s="244">
        <v>46022</v>
      </c>
      <c r="U274" s="245">
        <v>0.25</v>
      </c>
      <c r="V274" s="245">
        <v>0.25</v>
      </c>
      <c r="W274" s="245">
        <v>0.25</v>
      </c>
      <c r="X274" s="245">
        <v>0.25</v>
      </c>
      <c r="Y274" s="246">
        <v>1</v>
      </c>
      <c r="Z274" s="234">
        <v>0</v>
      </c>
      <c r="AA274" s="234">
        <v>0</v>
      </c>
      <c r="AB274" s="234">
        <v>0</v>
      </c>
      <c r="AC274" s="234">
        <v>6500</v>
      </c>
      <c r="AD274" s="234">
        <v>6500</v>
      </c>
      <c r="AE274" s="234">
        <v>6500</v>
      </c>
      <c r="AF274" s="227">
        <v>0</v>
      </c>
      <c r="AG274" s="247">
        <v>6500</v>
      </c>
      <c r="AH274" s="248" t="s">
        <v>2216</v>
      </c>
      <c r="AI274" s="249" t="s">
        <v>2211</v>
      </c>
      <c r="AJ274" s="161" t="s">
        <v>159</v>
      </c>
      <c r="AK274" s="241" t="s">
        <v>1846</v>
      </c>
    </row>
    <row r="275" spans="1:37" ht="159" customHeight="1" x14ac:dyDescent="0.3">
      <c r="A275" s="30" t="s">
        <v>56</v>
      </c>
      <c r="B275" s="30" t="s">
        <v>97</v>
      </c>
      <c r="C275" s="30" t="s">
        <v>1735</v>
      </c>
      <c r="D275" s="30" t="s">
        <v>1122</v>
      </c>
      <c r="E275" s="217" t="s">
        <v>1123</v>
      </c>
      <c r="F275" s="32" t="s">
        <v>60</v>
      </c>
      <c r="G275" s="161" t="s">
        <v>1736</v>
      </c>
      <c r="H275" s="238" t="s">
        <v>1737</v>
      </c>
      <c r="I275" s="64" t="s">
        <v>1766</v>
      </c>
      <c r="J275" s="43" t="s">
        <v>1738</v>
      </c>
      <c r="K275" s="30" t="s">
        <v>65</v>
      </c>
      <c r="L275" s="30" t="s">
        <v>66</v>
      </c>
      <c r="M275" s="30" t="s">
        <v>1693</v>
      </c>
      <c r="N275" s="33" t="s">
        <v>68</v>
      </c>
      <c r="O275" s="96" t="s">
        <v>66</v>
      </c>
      <c r="P275" s="96" t="s">
        <v>66</v>
      </c>
      <c r="Q275" s="64" t="s">
        <v>1739</v>
      </c>
      <c r="R275" s="33" t="s">
        <v>70</v>
      </c>
      <c r="S275" s="35">
        <v>45717</v>
      </c>
      <c r="T275" s="35">
        <v>46021</v>
      </c>
      <c r="U275" s="148">
        <v>0.1</v>
      </c>
      <c r="V275" s="148">
        <v>0.3</v>
      </c>
      <c r="W275" s="250">
        <v>0.35</v>
      </c>
      <c r="X275" s="250">
        <v>0.25</v>
      </c>
      <c r="Y275" s="148">
        <v>1</v>
      </c>
      <c r="Z275" s="234">
        <v>0</v>
      </c>
      <c r="AA275" s="234">
        <v>0</v>
      </c>
      <c r="AB275" s="234">
        <v>0</v>
      </c>
      <c r="AC275" s="234">
        <v>0</v>
      </c>
      <c r="AD275" s="234">
        <v>0</v>
      </c>
      <c r="AE275" s="234">
        <v>0</v>
      </c>
      <c r="AF275" s="227">
        <v>0</v>
      </c>
      <c r="AG275" s="227">
        <v>0</v>
      </c>
      <c r="AH275" s="243" t="s">
        <v>66</v>
      </c>
      <c r="AI275" s="251" t="s">
        <v>66</v>
      </c>
      <c r="AJ275" s="161" t="s">
        <v>66</v>
      </c>
      <c r="AK275" s="30" t="s">
        <v>1758</v>
      </c>
    </row>
    <row r="276" spans="1:37" ht="86.4" x14ac:dyDescent="0.3">
      <c r="A276" s="252" t="s">
        <v>418</v>
      </c>
      <c r="B276" s="252" t="s">
        <v>278</v>
      </c>
      <c r="C276" s="252" t="s">
        <v>1139</v>
      </c>
      <c r="D276" s="252" t="s">
        <v>382</v>
      </c>
      <c r="E276" s="253" t="s">
        <v>1973</v>
      </c>
      <c r="F276" s="254" t="s">
        <v>75</v>
      </c>
      <c r="G276" s="252" t="s">
        <v>1974</v>
      </c>
      <c r="H276" s="255" t="s">
        <v>1975</v>
      </c>
      <c r="I276" s="252" t="s">
        <v>1976</v>
      </c>
      <c r="J276" s="256" t="s">
        <v>1977</v>
      </c>
      <c r="K276" s="256" t="s">
        <v>65</v>
      </c>
      <c r="L276" s="256" t="s">
        <v>66</v>
      </c>
      <c r="M276" s="256" t="s">
        <v>1693</v>
      </c>
      <c r="N276" s="256" t="s">
        <v>1739</v>
      </c>
      <c r="O276" s="257" t="s">
        <v>66</v>
      </c>
      <c r="P276" s="257" t="s">
        <v>66</v>
      </c>
      <c r="Q276" s="256" t="s">
        <v>1978</v>
      </c>
      <c r="R276" s="256" t="s">
        <v>70</v>
      </c>
      <c r="S276" s="244">
        <v>45659</v>
      </c>
      <c r="T276" s="244">
        <v>46022</v>
      </c>
      <c r="U276" s="245">
        <v>0.25</v>
      </c>
      <c r="V276" s="245">
        <v>0.25</v>
      </c>
      <c r="W276" s="245">
        <v>0.25</v>
      </c>
      <c r="X276" s="245">
        <v>0.25</v>
      </c>
      <c r="Y276" s="246">
        <v>1</v>
      </c>
      <c r="Z276" s="258">
        <v>0</v>
      </c>
      <c r="AA276" s="258">
        <v>0</v>
      </c>
      <c r="AB276" s="258">
        <v>0</v>
      </c>
      <c r="AC276" s="258">
        <v>0</v>
      </c>
      <c r="AD276" s="258">
        <v>0</v>
      </c>
      <c r="AE276" s="258">
        <v>0</v>
      </c>
      <c r="AF276" s="259">
        <v>0</v>
      </c>
      <c r="AG276" s="258">
        <v>0</v>
      </c>
      <c r="AH276" s="260" t="s">
        <v>66</v>
      </c>
      <c r="AI276" s="260" t="s">
        <v>66</v>
      </c>
      <c r="AJ276" s="161" t="s">
        <v>66</v>
      </c>
      <c r="AK276" s="253" t="s">
        <v>1719</v>
      </c>
    </row>
    <row r="277" spans="1:37" ht="86.4" x14ac:dyDescent="0.3">
      <c r="A277" s="421" t="s">
        <v>418</v>
      </c>
      <c r="B277" s="421" t="s">
        <v>278</v>
      </c>
      <c r="C277" s="421" t="s">
        <v>1139</v>
      </c>
      <c r="D277" s="421" t="s">
        <v>382</v>
      </c>
      <c r="E277" s="427" t="s">
        <v>1140</v>
      </c>
      <c r="F277" s="425" t="s">
        <v>83</v>
      </c>
      <c r="G277" s="261" t="s">
        <v>1740</v>
      </c>
      <c r="H277" s="262" t="s">
        <v>1741</v>
      </c>
      <c r="I277" s="263" t="s">
        <v>1742</v>
      </c>
      <c r="J277" s="62" t="s">
        <v>1743</v>
      </c>
      <c r="K277" s="421" t="s">
        <v>65</v>
      </c>
      <c r="L277" s="421" t="s">
        <v>66</v>
      </c>
      <c r="M277" s="419" t="s">
        <v>1693</v>
      </c>
      <c r="N277" s="264" t="s">
        <v>68</v>
      </c>
      <c r="O277" s="265" t="s">
        <v>66</v>
      </c>
      <c r="P277" s="265" t="s">
        <v>66</v>
      </c>
      <c r="Q277" s="263" t="s">
        <v>69</v>
      </c>
      <c r="R277" s="264" t="s">
        <v>70</v>
      </c>
      <c r="S277" s="266">
        <v>45659</v>
      </c>
      <c r="T277" s="266">
        <v>46022</v>
      </c>
      <c r="U277" s="267">
        <v>1</v>
      </c>
      <c r="V277" s="267">
        <v>2</v>
      </c>
      <c r="W277" s="267">
        <v>2</v>
      </c>
      <c r="X277" s="267">
        <v>1</v>
      </c>
      <c r="Y277" s="267">
        <f>SUM(U277:X277)</f>
        <v>6</v>
      </c>
      <c r="Z277" s="234">
        <v>0</v>
      </c>
      <c r="AA277" s="234">
        <v>0</v>
      </c>
      <c r="AB277" s="234">
        <v>0</v>
      </c>
      <c r="AC277" s="234">
        <v>0</v>
      </c>
      <c r="AD277" s="234">
        <v>0</v>
      </c>
      <c r="AE277" s="234">
        <v>0</v>
      </c>
      <c r="AF277" s="227">
        <v>0</v>
      </c>
      <c r="AG277" s="234">
        <v>0</v>
      </c>
      <c r="AH277" s="248" t="s">
        <v>66</v>
      </c>
      <c r="AI277" s="248" t="s">
        <v>66</v>
      </c>
      <c r="AJ277" s="161" t="s">
        <v>66</v>
      </c>
      <c r="AK277" s="421" t="s">
        <v>1758</v>
      </c>
    </row>
    <row r="278" spans="1:37" ht="114" customHeight="1" x14ac:dyDescent="0.3">
      <c r="A278" s="421" t="s">
        <v>418</v>
      </c>
      <c r="B278" s="421" t="s">
        <v>278</v>
      </c>
      <c r="C278" s="421" t="s">
        <v>1139</v>
      </c>
      <c r="D278" s="421" t="s">
        <v>382</v>
      </c>
      <c r="E278" s="426" t="s">
        <v>1140</v>
      </c>
      <c r="F278" s="268" t="s">
        <v>91</v>
      </c>
      <c r="G278" s="421" t="s">
        <v>1750</v>
      </c>
      <c r="H278" s="421" t="s">
        <v>1847</v>
      </c>
      <c r="I278" s="421" t="s">
        <v>1848</v>
      </c>
      <c r="J278" s="421" t="s">
        <v>1751</v>
      </c>
      <c r="K278" s="421" t="s">
        <v>65</v>
      </c>
      <c r="L278" s="421" t="s">
        <v>66</v>
      </c>
      <c r="M278" s="421" t="s">
        <v>1693</v>
      </c>
      <c r="N278" s="421" t="s">
        <v>68</v>
      </c>
      <c r="O278" s="265" t="s">
        <v>66</v>
      </c>
      <c r="P278" s="265" t="s">
        <v>66</v>
      </c>
      <c r="Q278" s="421" t="s">
        <v>69</v>
      </c>
      <c r="R278" s="421" t="s">
        <v>70</v>
      </c>
      <c r="S278" s="266">
        <v>45659</v>
      </c>
      <c r="T278" s="266">
        <v>46022</v>
      </c>
      <c r="U278" s="421">
        <v>0.25</v>
      </c>
      <c r="V278" s="421">
        <v>0.25</v>
      </c>
      <c r="W278" s="421">
        <v>0.25</v>
      </c>
      <c r="X278" s="421">
        <v>0.25</v>
      </c>
      <c r="Y278" s="269">
        <v>1</v>
      </c>
      <c r="Z278" s="234">
        <v>0</v>
      </c>
      <c r="AA278" s="234">
        <v>0</v>
      </c>
      <c r="AB278" s="234">
        <v>0</v>
      </c>
      <c r="AC278" s="234">
        <v>0</v>
      </c>
      <c r="AD278" s="234">
        <v>0</v>
      </c>
      <c r="AE278" s="234">
        <v>0</v>
      </c>
      <c r="AF278" s="227">
        <v>0</v>
      </c>
      <c r="AG278" s="234">
        <v>0</v>
      </c>
      <c r="AH278" s="248" t="s">
        <v>66</v>
      </c>
      <c r="AI278" s="248" t="s">
        <v>66</v>
      </c>
      <c r="AJ278" s="161" t="s">
        <v>66</v>
      </c>
      <c r="AK278" s="270" t="s">
        <v>1849</v>
      </c>
    </row>
    <row r="279" spans="1:37" ht="114" customHeight="1" x14ac:dyDescent="0.3">
      <c r="A279" s="421" t="s">
        <v>418</v>
      </c>
      <c r="B279" s="421" t="s">
        <v>278</v>
      </c>
      <c r="C279" s="421" t="s">
        <v>1139</v>
      </c>
      <c r="D279" s="421" t="s">
        <v>382</v>
      </c>
      <c r="E279" s="426" t="s">
        <v>1850</v>
      </c>
      <c r="F279" s="268" t="s">
        <v>99</v>
      </c>
      <c r="G279" s="421" t="s">
        <v>1853</v>
      </c>
      <c r="H279" s="421" t="s">
        <v>1847</v>
      </c>
      <c r="I279" s="421" t="s">
        <v>1851</v>
      </c>
      <c r="J279" s="421" t="s">
        <v>1751</v>
      </c>
      <c r="K279" s="421" t="s">
        <v>65</v>
      </c>
      <c r="L279" s="421" t="s">
        <v>66</v>
      </c>
      <c r="M279" s="421" t="s">
        <v>1693</v>
      </c>
      <c r="N279" s="421" t="s">
        <v>68</v>
      </c>
      <c r="O279" s="265" t="s">
        <v>66</v>
      </c>
      <c r="P279" s="265" t="s">
        <v>66</v>
      </c>
      <c r="Q279" s="421" t="s">
        <v>69</v>
      </c>
      <c r="R279" s="421" t="s">
        <v>70</v>
      </c>
      <c r="S279" s="266">
        <v>45659</v>
      </c>
      <c r="T279" s="266">
        <v>46022</v>
      </c>
      <c r="U279" s="421">
        <v>0.25</v>
      </c>
      <c r="V279" s="421">
        <v>0.25</v>
      </c>
      <c r="W279" s="421">
        <v>0.25</v>
      </c>
      <c r="X279" s="421">
        <v>0.25</v>
      </c>
      <c r="Y279" s="269">
        <v>1</v>
      </c>
      <c r="Z279" s="234">
        <v>0</v>
      </c>
      <c r="AA279" s="234">
        <v>0</v>
      </c>
      <c r="AB279" s="234">
        <v>0</v>
      </c>
      <c r="AC279" s="234">
        <v>0</v>
      </c>
      <c r="AD279" s="234">
        <v>0</v>
      </c>
      <c r="AE279" s="234">
        <v>0</v>
      </c>
      <c r="AF279" s="227">
        <v>0</v>
      </c>
      <c r="AG279" s="234">
        <v>0</v>
      </c>
      <c r="AH279" s="248" t="s">
        <v>66</v>
      </c>
      <c r="AI279" s="248" t="s">
        <v>66</v>
      </c>
      <c r="AJ279" s="161" t="s">
        <v>66</v>
      </c>
      <c r="AK279" s="270" t="s">
        <v>1852</v>
      </c>
    </row>
    <row r="280" spans="1:37" ht="86.4" x14ac:dyDescent="0.3">
      <c r="A280" s="270" t="s">
        <v>418</v>
      </c>
      <c r="B280" s="270" t="s">
        <v>278</v>
      </c>
      <c r="C280" s="270" t="s">
        <v>1139</v>
      </c>
      <c r="D280" s="270" t="s">
        <v>382</v>
      </c>
      <c r="E280" s="271" t="s">
        <v>1140</v>
      </c>
      <c r="F280" s="272" t="s">
        <v>106</v>
      </c>
      <c r="G280" s="270" t="s">
        <v>1752</v>
      </c>
      <c r="H280" s="270" t="s">
        <v>1847</v>
      </c>
      <c r="I280" s="270" t="s">
        <v>1856</v>
      </c>
      <c r="J280" s="270" t="s">
        <v>1751</v>
      </c>
      <c r="K280" s="270" t="s">
        <v>65</v>
      </c>
      <c r="L280" s="270" t="s">
        <v>66</v>
      </c>
      <c r="M280" s="270" t="s">
        <v>1693</v>
      </c>
      <c r="N280" s="270" t="s">
        <v>68</v>
      </c>
      <c r="O280" s="265" t="s">
        <v>66</v>
      </c>
      <c r="P280" s="265" t="s">
        <v>66</v>
      </c>
      <c r="Q280" s="270" t="s">
        <v>69</v>
      </c>
      <c r="R280" s="270" t="s">
        <v>70</v>
      </c>
      <c r="S280" s="266">
        <v>45659</v>
      </c>
      <c r="T280" s="266">
        <v>46022</v>
      </c>
      <c r="U280" s="270">
        <v>0.25</v>
      </c>
      <c r="V280" s="270">
        <v>0.25</v>
      </c>
      <c r="W280" s="270">
        <v>0.25</v>
      </c>
      <c r="X280" s="270">
        <v>0.25</v>
      </c>
      <c r="Y280" s="273">
        <v>1</v>
      </c>
      <c r="Z280" s="234">
        <v>0</v>
      </c>
      <c r="AA280" s="234">
        <v>0</v>
      </c>
      <c r="AB280" s="234">
        <v>0</v>
      </c>
      <c r="AC280" s="234">
        <v>0</v>
      </c>
      <c r="AD280" s="234">
        <v>0</v>
      </c>
      <c r="AE280" s="234">
        <v>0</v>
      </c>
      <c r="AF280" s="227">
        <v>0</v>
      </c>
      <c r="AG280" s="234">
        <v>0</v>
      </c>
      <c r="AH280" s="248" t="s">
        <v>66</v>
      </c>
      <c r="AI280" s="248" t="s">
        <v>66</v>
      </c>
      <c r="AJ280" s="161" t="s">
        <v>66</v>
      </c>
      <c r="AK280" s="270" t="s">
        <v>1849</v>
      </c>
    </row>
    <row r="281" spans="1:37" ht="72" x14ac:dyDescent="0.3">
      <c r="A281" s="270" t="s">
        <v>418</v>
      </c>
      <c r="B281" s="270" t="s">
        <v>278</v>
      </c>
      <c r="C281" s="270" t="s">
        <v>1139</v>
      </c>
      <c r="D281" s="270" t="s">
        <v>382</v>
      </c>
      <c r="E281" s="271" t="s">
        <v>1753</v>
      </c>
      <c r="F281" s="272" t="s">
        <v>161</v>
      </c>
      <c r="G281" s="270" t="s">
        <v>1754</v>
      </c>
      <c r="H281" s="270" t="s">
        <v>1847</v>
      </c>
      <c r="I281" s="270" t="s">
        <v>1855</v>
      </c>
      <c r="J281" s="270" t="s">
        <v>1751</v>
      </c>
      <c r="K281" s="270" t="s">
        <v>65</v>
      </c>
      <c r="L281" s="270" t="s">
        <v>66</v>
      </c>
      <c r="M281" s="270" t="s">
        <v>1693</v>
      </c>
      <c r="N281" s="270" t="s">
        <v>1235</v>
      </c>
      <c r="O281" s="265" t="s">
        <v>66</v>
      </c>
      <c r="P281" s="265" t="s">
        <v>66</v>
      </c>
      <c r="Q281" s="270" t="s">
        <v>69</v>
      </c>
      <c r="R281" s="270" t="s">
        <v>70</v>
      </c>
      <c r="S281" s="266">
        <v>45659</v>
      </c>
      <c r="T281" s="266">
        <v>46022</v>
      </c>
      <c r="U281" s="270">
        <v>0.25</v>
      </c>
      <c r="V281" s="270">
        <v>0.25</v>
      </c>
      <c r="W281" s="270">
        <v>0.25</v>
      </c>
      <c r="X281" s="270">
        <v>0.25</v>
      </c>
      <c r="Y281" s="273">
        <v>1</v>
      </c>
      <c r="Z281" s="234">
        <v>0</v>
      </c>
      <c r="AA281" s="234">
        <v>0</v>
      </c>
      <c r="AB281" s="234">
        <v>0</v>
      </c>
      <c r="AC281" s="234">
        <v>0</v>
      </c>
      <c r="AD281" s="234">
        <v>0</v>
      </c>
      <c r="AE281" s="234">
        <v>0</v>
      </c>
      <c r="AF281" s="227">
        <v>0</v>
      </c>
      <c r="AG281" s="234">
        <v>0</v>
      </c>
      <c r="AH281" s="248" t="s">
        <v>66</v>
      </c>
      <c r="AI281" s="248" t="s">
        <v>66</v>
      </c>
      <c r="AJ281" s="161" t="s">
        <v>66</v>
      </c>
      <c r="AK281" s="270" t="s">
        <v>1854</v>
      </c>
    </row>
    <row r="282" spans="1:37" ht="72" x14ac:dyDescent="0.3">
      <c r="A282" s="30" t="s">
        <v>277</v>
      </c>
      <c r="B282" s="30" t="s">
        <v>81</v>
      </c>
      <c r="C282" s="30" t="s">
        <v>1154</v>
      </c>
      <c r="D282" s="30" t="s">
        <v>209</v>
      </c>
      <c r="E282" s="217" t="s">
        <v>1140</v>
      </c>
      <c r="F282" s="32" t="s">
        <v>168</v>
      </c>
      <c r="G282" s="274" t="s">
        <v>1744</v>
      </c>
      <c r="H282" s="238" t="s">
        <v>1745</v>
      </c>
      <c r="I282" s="64" t="s">
        <v>1767</v>
      </c>
      <c r="J282" s="43" t="s">
        <v>1167</v>
      </c>
      <c r="K282" s="30" t="s">
        <v>65</v>
      </c>
      <c r="L282" s="30" t="s">
        <v>66</v>
      </c>
      <c r="M282" s="30" t="s">
        <v>66</v>
      </c>
      <c r="N282" s="33" t="s">
        <v>68</v>
      </c>
      <c r="O282" s="96" t="s">
        <v>66</v>
      </c>
      <c r="P282" s="96" t="s">
        <v>66</v>
      </c>
      <c r="Q282" s="64" t="s">
        <v>69</v>
      </c>
      <c r="R282" s="33" t="s">
        <v>70</v>
      </c>
      <c r="S282" s="266">
        <v>45293</v>
      </c>
      <c r="T282" s="266">
        <v>45657</v>
      </c>
      <c r="U282" s="36">
        <f>850/4</f>
        <v>212.5</v>
      </c>
      <c r="V282" s="36">
        <f t="shared" ref="V282:X282" si="28">850/4</f>
        <v>212.5</v>
      </c>
      <c r="W282" s="36">
        <f t="shared" si="28"/>
        <v>212.5</v>
      </c>
      <c r="X282" s="36">
        <f t="shared" si="28"/>
        <v>212.5</v>
      </c>
      <c r="Y282" s="36">
        <f>SUM(U282:X282)</f>
        <v>850</v>
      </c>
      <c r="Z282" s="234">
        <v>0</v>
      </c>
      <c r="AA282" s="234">
        <v>0</v>
      </c>
      <c r="AB282" s="235">
        <v>0</v>
      </c>
      <c r="AC282" s="235">
        <v>0</v>
      </c>
      <c r="AD282" s="234">
        <v>0</v>
      </c>
      <c r="AE282" s="234">
        <v>0</v>
      </c>
      <c r="AF282" s="227">
        <v>0</v>
      </c>
      <c r="AG282" s="235">
        <v>0</v>
      </c>
      <c r="AH282" s="228" t="s">
        <v>66</v>
      </c>
      <c r="AI282" s="39" t="s">
        <v>66</v>
      </c>
      <c r="AJ282" s="161" t="s">
        <v>66</v>
      </c>
      <c r="AK282" s="30" t="s">
        <v>1759</v>
      </c>
    </row>
    <row r="283" spans="1:37" ht="100.8" x14ac:dyDescent="0.3">
      <c r="A283" s="30" t="s">
        <v>277</v>
      </c>
      <c r="B283" s="30" t="s">
        <v>81</v>
      </c>
      <c r="C283" s="30" t="s">
        <v>1154</v>
      </c>
      <c r="D283" s="30" t="s">
        <v>209</v>
      </c>
      <c r="E283" s="217" t="s">
        <v>1140</v>
      </c>
      <c r="F283" s="32" t="s">
        <v>173</v>
      </c>
      <c r="G283" s="274" t="s">
        <v>1746</v>
      </c>
      <c r="H283" s="238" t="s">
        <v>1747</v>
      </c>
      <c r="I283" s="64" t="s">
        <v>1748</v>
      </c>
      <c r="J283" s="43" t="s">
        <v>1749</v>
      </c>
      <c r="K283" s="30" t="s">
        <v>65</v>
      </c>
      <c r="L283" s="30" t="s">
        <v>66</v>
      </c>
      <c r="M283" s="30" t="s">
        <v>66</v>
      </c>
      <c r="N283" s="33" t="s">
        <v>68</v>
      </c>
      <c r="O283" s="96" t="s">
        <v>66</v>
      </c>
      <c r="P283" s="96" t="s">
        <v>66</v>
      </c>
      <c r="Q283" s="64" t="s">
        <v>69</v>
      </c>
      <c r="R283" s="33" t="s">
        <v>70</v>
      </c>
      <c r="S283" s="266">
        <v>45293</v>
      </c>
      <c r="T283" s="266">
        <v>45657</v>
      </c>
      <c r="U283" s="36">
        <v>3</v>
      </c>
      <c r="V283" s="36">
        <v>3</v>
      </c>
      <c r="W283" s="36">
        <v>3</v>
      </c>
      <c r="X283" s="36">
        <v>3</v>
      </c>
      <c r="Y283" s="36">
        <f>SUM(U283:X283)</f>
        <v>12</v>
      </c>
      <c r="Z283" s="234">
        <v>0</v>
      </c>
      <c r="AA283" s="234">
        <v>0</v>
      </c>
      <c r="AB283" s="235">
        <v>0</v>
      </c>
      <c r="AC283" s="235">
        <v>0</v>
      </c>
      <c r="AD283" s="234">
        <v>0</v>
      </c>
      <c r="AE283" s="275">
        <v>0</v>
      </c>
      <c r="AF283" s="227">
        <v>0</v>
      </c>
      <c r="AG283" s="235">
        <v>0</v>
      </c>
      <c r="AH283" s="228" t="s">
        <v>66</v>
      </c>
      <c r="AI283" s="39" t="s">
        <v>66</v>
      </c>
      <c r="AJ283" s="161" t="s">
        <v>66</v>
      </c>
      <c r="AK283" s="30" t="s">
        <v>1760</v>
      </c>
    </row>
    <row r="284" spans="1:37" ht="20.25" customHeight="1" x14ac:dyDescent="0.3">
      <c r="A284" s="276"/>
      <c r="B284" s="277"/>
      <c r="C284" s="277"/>
      <c r="D284" s="277"/>
      <c r="E284" s="277"/>
      <c r="F284" s="277"/>
      <c r="G284" s="277"/>
      <c r="H284" s="277"/>
      <c r="I284" s="277"/>
      <c r="J284" s="277"/>
      <c r="K284" s="277"/>
      <c r="L284" s="277"/>
      <c r="M284" s="277"/>
      <c r="N284" s="277"/>
      <c r="O284" s="277"/>
      <c r="P284" s="441" t="s">
        <v>1141</v>
      </c>
      <c r="Q284" s="441"/>
      <c r="R284" s="441"/>
      <c r="S284" s="441"/>
      <c r="T284" s="441"/>
      <c r="U284" s="277"/>
      <c r="V284" s="277"/>
      <c r="W284" s="277"/>
      <c r="X284" s="277"/>
      <c r="Y284" s="277"/>
      <c r="Z284" s="277"/>
      <c r="AA284" s="277"/>
      <c r="AB284" s="277"/>
      <c r="AC284" s="277"/>
      <c r="AD284" s="277"/>
      <c r="AE284" s="278">
        <f>SUM(AE264:AE283)</f>
        <v>330670.19</v>
      </c>
      <c r="AF284" s="278">
        <f>SUM(AF264:AF283)</f>
        <v>439999.33</v>
      </c>
      <c r="AG284" s="278">
        <f>SUM(AG264:AG283)</f>
        <v>770669.52</v>
      </c>
      <c r="AH284" s="277"/>
      <c r="AI284" s="277"/>
      <c r="AJ284" s="277"/>
      <c r="AK284" s="277"/>
    </row>
    <row r="285" spans="1:37" ht="86.4" x14ac:dyDescent="0.3">
      <c r="A285" s="30" t="s">
        <v>96</v>
      </c>
      <c r="B285" s="30" t="s">
        <v>57</v>
      </c>
      <c r="C285" s="162" t="s">
        <v>1142</v>
      </c>
      <c r="D285" s="161" t="s">
        <v>1143</v>
      </c>
      <c r="E285" s="279" t="s">
        <v>1144</v>
      </c>
      <c r="F285" s="280" t="s">
        <v>118</v>
      </c>
      <c r="G285" s="30" t="s">
        <v>1768</v>
      </c>
      <c r="H285" s="30" t="s">
        <v>1769</v>
      </c>
      <c r="I285" s="30" t="s">
        <v>1770</v>
      </c>
      <c r="J285" s="30" t="s">
        <v>1146</v>
      </c>
      <c r="K285" s="30" t="s">
        <v>65</v>
      </c>
      <c r="L285" s="30" t="s">
        <v>809</v>
      </c>
      <c r="M285" s="30" t="s">
        <v>809</v>
      </c>
      <c r="N285" s="33" t="s">
        <v>526</v>
      </c>
      <c r="O285" s="96"/>
      <c r="P285" s="96"/>
      <c r="Q285" s="30" t="s">
        <v>366</v>
      </c>
      <c r="R285" s="33" t="s">
        <v>70</v>
      </c>
      <c r="S285" s="35">
        <v>45660</v>
      </c>
      <c r="T285" s="35">
        <v>45835</v>
      </c>
      <c r="U285" s="54">
        <v>0.5</v>
      </c>
      <c r="V285" s="54">
        <v>0.5</v>
      </c>
      <c r="W285" s="54">
        <v>0</v>
      </c>
      <c r="X285" s="54">
        <v>0</v>
      </c>
      <c r="Y285" s="54">
        <f>SUM(U285:X285)</f>
        <v>1</v>
      </c>
      <c r="Z285" s="37">
        <v>0</v>
      </c>
      <c r="AA285" s="37">
        <v>2000</v>
      </c>
      <c r="AB285" s="38">
        <v>0</v>
      </c>
      <c r="AC285" s="38">
        <v>0</v>
      </c>
      <c r="AD285" s="37">
        <f>SUM(Z285:AC285)</f>
        <v>2000</v>
      </c>
      <c r="AE285" s="37">
        <f>AD285</f>
        <v>2000</v>
      </c>
      <c r="AF285" s="38">
        <v>0</v>
      </c>
      <c r="AG285" s="38">
        <v>2000</v>
      </c>
      <c r="AH285" s="39" t="s">
        <v>2012</v>
      </c>
      <c r="AI285" s="39" t="s">
        <v>2217</v>
      </c>
      <c r="AJ285" s="161" t="s">
        <v>2168</v>
      </c>
      <c r="AK285" s="30" t="s">
        <v>1771</v>
      </c>
    </row>
    <row r="286" spans="1:37" ht="131.25" customHeight="1" x14ac:dyDescent="0.3">
      <c r="A286" s="30" t="s">
        <v>96</v>
      </c>
      <c r="B286" s="30" t="s">
        <v>57</v>
      </c>
      <c r="C286" s="162" t="s">
        <v>1142</v>
      </c>
      <c r="D286" s="161" t="s">
        <v>1143</v>
      </c>
      <c r="E286" s="281" t="s">
        <v>1144</v>
      </c>
      <c r="F286" s="280" t="s">
        <v>421</v>
      </c>
      <c r="G286" s="30" t="s">
        <v>1772</v>
      </c>
      <c r="H286" s="30" t="s">
        <v>1769</v>
      </c>
      <c r="I286" s="30" t="s">
        <v>1797</v>
      </c>
      <c r="J286" s="30" t="s">
        <v>1146</v>
      </c>
      <c r="K286" s="30" t="s">
        <v>65</v>
      </c>
      <c r="L286" s="30" t="s">
        <v>809</v>
      </c>
      <c r="M286" s="30" t="s">
        <v>809</v>
      </c>
      <c r="N286" s="199" t="s">
        <v>68</v>
      </c>
      <c r="O286" s="96">
        <v>871530011</v>
      </c>
      <c r="P286" s="96" t="s">
        <v>1147</v>
      </c>
      <c r="Q286" s="30" t="s">
        <v>366</v>
      </c>
      <c r="R286" s="33" t="s">
        <v>70</v>
      </c>
      <c r="S286" s="35">
        <v>45839</v>
      </c>
      <c r="T286" s="35">
        <v>46022</v>
      </c>
      <c r="U286" s="54">
        <v>0</v>
      </c>
      <c r="V286" s="54">
        <v>0</v>
      </c>
      <c r="W286" s="54">
        <v>0.5</v>
      </c>
      <c r="X286" s="54">
        <v>0.5</v>
      </c>
      <c r="Y286" s="54">
        <f>SUM(U286:X286)</f>
        <v>1</v>
      </c>
      <c r="Z286" s="37">
        <v>0</v>
      </c>
      <c r="AA286" s="37">
        <v>0</v>
      </c>
      <c r="AB286" s="38">
        <v>0</v>
      </c>
      <c r="AC286" s="38">
        <v>6500</v>
      </c>
      <c r="AD286" s="37">
        <f>SUM(Z286:AC286)</f>
        <v>6500</v>
      </c>
      <c r="AE286" s="37">
        <f>AD286</f>
        <v>6500</v>
      </c>
      <c r="AF286" s="38">
        <v>0</v>
      </c>
      <c r="AG286" s="38">
        <v>6500</v>
      </c>
      <c r="AH286" s="39" t="s">
        <v>2001</v>
      </c>
      <c r="AI286" s="39" t="s">
        <v>2202</v>
      </c>
      <c r="AJ286" s="161" t="s">
        <v>159</v>
      </c>
      <c r="AK286" s="30" t="s">
        <v>1771</v>
      </c>
    </row>
    <row r="287" spans="1:37" ht="43.2" x14ac:dyDescent="0.3">
      <c r="A287" s="30" t="s">
        <v>96</v>
      </c>
      <c r="B287" s="30" t="s">
        <v>57</v>
      </c>
      <c r="C287" s="162" t="s">
        <v>1142</v>
      </c>
      <c r="D287" s="161" t="s">
        <v>1143</v>
      </c>
      <c r="E287" s="281" t="s">
        <v>1144</v>
      </c>
      <c r="F287" s="280" t="s">
        <v>60</v>
      </c>
      <c r="G287" s="43" t="s">
        <v>1773</v>
      </c>
      <c r="H287" s="43" t="s">
        <v>1774</v>
      </c>
      <c r="I287" s="30" t="s">
        <v>1775</v>
      </c>
      <c r="J287" s="30" t="s">
        <v>452</v>
      </c>
      <c r="K287" s="30" t="s">
        <v>65</v>
      </c>
      <c r="L287" s="30" t="s">
        <v>809</v>
      </c>
      <c r="M287" s="30" t="s">
        <v>809</v>
      </c>
      <c r="N287" s="33" t="s">
        <v>158</v>
      </c>
      <c r="O287" s="96" t="s">
        <v>66</v>
      </c>
      <c r="P287" s="96" t="s">
        <v>66</v>
      </c>
      <c r="Q287" s="30" t="s">
        <v>69</v>
      </c>
      <c r="R287" s="33" t="s">
        <v>70</v>
      </c>
      <c r="S287" s="35">
        <v>45659</v>
      </c>
      <c r="T287" s="35">
        <v>46022</v>
      </c>
      <c r="U287" s="36">
        <f>100/4</f>
        <v>25</v>
      </c>
      <c r="V287" s="36">
        <f t="shared" ref="V287:X287" si="29">100/4</f>
        <v>25</v>
      </c>
      <c r="W287" s="36">
        <f t="shared" si="29"/>
        <v>25</v>
      </c>
      <c r="X287" s="36">
        <f t="shared" si="29"/>
        <v>25</v>
      </c>
      <c r="Y287" s="36">
        <f>SUM(U287:X287)</f>
        <v>100</v>
      </c>
      <c r="Z287" s="37">
        <v>0</v>
      </c>
      <c r="AA287" s="37">
        <v>0</v>
      </c>
      <c r="AB287" s="38">
        <v>0</v>
      </c>
      <c r="AC287" s="38">
        <v>0</v>
      </c>
      <c r="AD287" s="37">
        <v>0</v>
      </c>
      <c r="AE287" s="37">
        <v>0</v>
      </c>
      <c r="AF287" s="38">
        <v>0</v>
      </c>
      <c r="AG287" s="38">
        <v>0</v>
      </c>
      <c r="AH287" s="39" t="s">
        <v>66</v>
      </c>
      <c r="AI287" s="39" t="s">
        <v>66</v>
      </c>
      <c r="AJ287" s="161" t="s">
        <v>66</v>
      </c>
      <c r="AK287" s="30" t="s">
        <v>1771</v>
      </c>
    </row>
    <row r="288" spans="1:37" ht="57.6" x14ac:dyDescent="0.3">
      <c r="A288" s="30" t="s">
        <v>96</v>
      </c>
      <c r="B288" s="30" t="s">
        <v>57</v>
      </c>
      <c r="C288" s="162" t="s">
        <v>1142</v>
      </c>
      <c r="D288" s="161" t="s">
        <v>1143</v>
      </c>
      <c r="E288" s="281" t="s">
        <v>1144</v>
      </c>
      <c r="F288" s="280" t="s">
        <v>75</v>
      </c>
      <c r="G288" s="43" t="s">
        <v>1776</v>
      </c>
      <c r="H288" s="30" t="s">
        <v>1777</v>
      </c>
      <c r="I288" s="30" t="s">
        <v>1778</v>
      </c>
      <c r="J288" s="30" t="s">
        <v>1779</v>
      </c>
      <c r="K288" s="30" t="s">
        <v>65</v>
      </c>
      <c r="L288" s="30" t="s">
        <v>809</v>
      </c>
      <c r="M288" s="30" t="s">
        <v>809</v>
      </c>
      <c r="N288" s="33" t="s">
        <v>158</v>
      </c>
      <c r="O288" s="96" t="s">
        <v>66</v>
      </c>
      <c r="P288" s="96" t="s">
        <v>66</v>
      </c>
      <c r="Q288" s="30" t="s">
        <v>69</v>
      </c>
      <c r="R288" s="33" t="s">
        <v>70</v>
      </c>
      <c r="S288" s="35">
        <v>45672</v>
      </c>
      <c r="T288" s="35">
        <v>45713</v>
      </c>
      <c r="U288" s="36">
        <v>1</v>
      </c>
      <c r="V288" s="36">
        <v>0</v>
      </c>
      <c r="W288" s="36">
        <v>0</v>
      </c>
      <c r="X288" s="36">
        <v>0</v>
      </c>
      <c r="Y288" s="36">
        <v>1</v>
      </c>
      <c r="Z288" s="37">
        <v>0</v>
      </c>
      <c r="AA288" s="37">
        <v>0</v>
      </c>
      <c r="AB288" s="38">
        <v>0</v>
      </c>
      <c r="AC288" s="38">
        <v>0</v>
      </c>
      <c r="AD288" s="37">
        <v>0</v>
      </c>
      <c r="AE288" s="37">
        <v>0</v>
      </c>
      <c r="AF288" s="38">
        <v>0</v>
      </c>
      <c r="AG288" s="38">
        <v>0</v>
      </c>
      <c r="AH288" s="39" t="s">
        <v>66</v>
      </c>
      <c r="AI288" s="39" t="s">
        <v>66</v>
      </c>
      <c r="AJ288" s="161" t="s">
        <v>66</v>
      </c>
      <c r="AK288" s="30" t="s">
        <v>1780</v>
      </c>
    </row>
    <row r="289" spans="1:37" ht="57.6" x14ac:dyDescent="0.3">
      <c r="A289" s="30" t="s">
        <v>96</v>
      </c>
      <c r="B289" s="30" t="s">
        <v>57</v>
      </c>
      <c r="C289" s="162" t="s">
        <v>1142</v>
      </c>
      <c r="D289" s="161" t="s">
        <v>1143</v>
      </c>
      <c r="E289" s="281" t="s">
        <v>1144</v>
      </c>
      <c r="F289" s="280" t="s">
        <v>83</v>
      </c>
      <c r="G289" s="43" t="s">
        <v>1781</v>
      </c>
      <c r="H289" s="30" t="s">
        <v>1782</v>
      </c>
      <c r="I289" s="30" t="s">
        <v>1798</v>
      </c>
      <c r="J289" s="30" t="s">
        <v>1783</v>
      </c>
      <c r="K289" s="30" t="s">
        <v>65</v>
      </c>
      <c r="L289" s="30" t="s">
        <v>809</v>
      </c>
      <c r="M289" s="30" t="s">
        <v>809</v>
      </c>
      <c r="N289" s="33" t="s">
        <v>158</v>
      </c>
      <c r="O289" s="96" t="s">
        <v>66</v>
      </c>
      <c r="P289" s="96" t="s">
        <v>66</v>
      </c>
      <c r="Q289" s="30" t="s">
        <v>69</v>
      </c>
      <c r="R289" s="33" t="s">
        <v>70</v>
      </c>
      <c r="S289" s="35">
        <v>45659</v>
      </c>
      <c r="T289" s="35">
        <v>46022</v>
      </c>
      <c r="U289" s="36">
        <v>1</v>
      </c>
      <c r="V289" s="36">
        <v>1</v>
      </c>
      <c r="W289" s="36">
        <v>1</v>
      </c>
      <c r="X289" s="36">
        <v>1</v>
      </c>
      <c r="Y289" s="36">
        <f t="shared" ref="Y289:Y294" si="30">SUM(U289:X289)</f>
        <v>4</v>
      </c>
      <c r="Z289" s="37">
        <v>0</v>
      </c>
      <c r="AA289" s="37">
        <v>0</v>
      </c>
      <c r="AB289" s="38">
        <v>0</v>
      </c>
      <c r="AC289" s="38">
        <v>0</v>
      </c>
      <c r="AD289" s="37">
        <v>0</v>
      </c>
      <c r="AE289" s="37">
        <v>0</v>
      </c>
      <c r="AF289" s="38">
        <v>0</v>
      </c>
      <c r="AG289" s="38">
        <v>0</v>
      </c>
      <c r="AH289" s="39" t="s">
        <v>66</v>
      </c>
      <c r="AI289" s="39" t="s">
        <v>66</v>
      </c>
      <c r="AJ289" s="161" t="s">
        <v>66</v>
      </c>
      <c r="AK289" s="30" t="s">
        <v>1780</v>
      </c>
    </row>
    <row r="290" spans="1:37" ht="86.4" x14ac:dyDescent="0.3">
      <c r="A290" s="30" t="s">
        <v>96</v>
      </c>
      <c r="B290" s="30" t="s">
        <v>57</v>
      </c>
      <c r="C290" s="162" t="s">
        <v>1142</v>
      </c>
      <c r="D290" s="161" t="s">
        <v>1143</v>
      </c>
      <c r="E290" s="281" t="s">
        <v>1144</v>
      </c>
      <c r="F290" s="280" t="s">
        <v>91</v>
      </c>
      <c r="G290" s="43" t="s">
        <v>1784</v>
      </c>
      <c r="H290" s="43" t="s">
        <v>1785</v>
      </c>
      <c r="I290" s="30" t="s">
        <v>1786</v>
      </c>
      <c r="J290" s="30" t="s">
        <v>1787</v>
      </c>
      <c r="K290" s="30" t="s">
        <v>65</v>
      </c>
      <c r="L290" s="30" t="s">
        <v>809</v>
      </c>
      <c r="M290" s="30" t="s">
        <v>809</v>
      </c>
      <c r="N290" s="33" t="s">
        <v>158</v>
      </c>
      <c r="O290" s="96" t="s">
        <v>66</v>
      </c>
      <c r="P290" s="96" t="s">
        <v>66</v>
      </c>
      <c r="Q290" s="30" t="s">
        <v>69</v>
      </c>
      <c r="R290" s="33" t="s">
        <v>70</v>
      </c>
      <c r="S290" s="35">
        <v>45658</v>
      </c>
      <c r="T290" s="35">
        <v>46022</v>
      </c>
      <c r="U290" s="36">
        <f>52/4</f>
        <v>13</v>
      </c>
      <c r="V290" s="36">
        <f t="shared" ref="V290:X290" si="31">52/4</f>
        <v>13</v>
      </c>
      <c r="W290" s="36">
        <f t="shared" si="31"/>
        <v>13</v>
      </c>
      <c r="X290" s="36">
        <f t="shared" si="31"/>
        <v>13</v>
      </c>
      <c r="Y290" s="36">
        <f t="shared" si="30"/>
        <v>52</v>
      </c>
      <c r="Z290" s="37">
        <v>0</v>
      </c>
      <c r="AA290" s="37">
        <v>0</v>
      </c>
      <c r="AB290" s="38">
        <v>0</v>
      </c>
      <c r="AC290" s="38">
        <v>0</v>
      </c>
      <c r="AD290" s="37">
        <v>0</v>
      </c>
      <c r="AE290" s="37">
        <v>0</v>
      </c>
      <c r="AF290" s="38">
        <v>0</v>
      </c>
      <c r="AG290" s="38">
        <v>0</v>
      </c>
      <c r="AH290" s="39" t="s">
        <v>66</v>
      </c>
      <c r="AI290" s="39" t="s">
        <v>66</v>
      </c>
      <c r="AJ290" s="161" t="s">
        <v>66</v>
      </c>
      <c r="AK290" s="30" t="s">
        <v>1771</v>
      </c>
    </row>
    <row r="291" spans="1:37" ht="43.2" x14ac:dyDescent="0.3">
      <c r="A291" s="30" t="s">
        <v>96</v>
      </c>
      <c r="B291" s="30" t="s">
        <v>57</v>
      </c>
      <c r="C291" s="162" t="s">
        <v>1142</v>
      </c>
      <c r="D291" s="161" t="s">
        <v>1143</v>
      </c>
      <c r="E291" s="281" t="s">
        <v>1144</v>
      </c>
      <c r="F291" s="280" t="s">
        <v>99</v>
      </c>
      <c r="G291" s="43" t="s">
        <v>1788</v>
      </c>
      <c r="H291" s="30" t="s">
        <v>1789</v>
      </c>
      <c r="I291" s="30" t="s">
        <v>1799</v>
      </c>
      <c r="J291" s="30" t="s">
        <v>1145</v>
      </c>
      <c r="K291" s="30" t="s">
        <v>65</v>
      </c>
      <c r="L291" s="30" t="s">
        <v>809</v>
      </c>
      <c r="M291" s="30" t="s">
        <v>809</v>
      </c>
      <c r="N291" s="33" t="s">
        <v>158</v>
      </c>
      <c r="O291" s="96" t="s">
        <v>66</v>
      </c>
      <c r="P291" s="96" t="s">
        <v>66</v>
      </c>
      <c r="Q291" s="30" t="s">
        <v>69</v>
      </c>
      <c r="R291" s="33" t="s">
        <v>70</v>
      </c>
      <c r="S291" s="35">
        <v>45659</v>
      </c>
      <c r="T291" s="35">
        <v>46022</v>
      </c>
      <c r="U291" s="36">
        <v>0.25</v>
      </c>
      <c r="V291" s="36">
        <v>1</v>
      </c>
      <c r="W291" s="36">
        <v>0</v>
      </c>
      <c r="X291" s="36">
        <v>1</v>
      </c>
      <c r="Y291" s="36">
        <f t="shared" si="30"/>
        <v>2.25</v>
      </c>
      <c r="Z291" s="37">
        <v>0</v>
      </c>
      <c r="AA291" s="37">
        <v>0</v>
      </c>
      <c r="AB291" s="38">
        <v>0</v>
      </c>
      <c r="AC291" s="38">
        <v>0</v>
      </c>
      <c r="AD291" s="37">
        <v>0</v>
      </c>
      <c r="AE291" s="37">
        <v>0</v>
      </c>
      <c r="AF291" s="38">
        <v>0</v>
      </c>
      <c r="AG291" s="38">
        <v>0</v>
      </c>
      <c r="AH291" s="39" t="s">
        <v>66</v>
      </c>
      <c r="AI291" s="39" t="s">
        <v>66</v>
      </c>
      <c r="AJ291" s="161" t="s">
        <v>66</v>
      </c>
      <c r="AK291" s="30" t="s">
        <v>1771</v>
      </c>
    </row>
    <row r="292" spans="1:37" ht="86.4" x14ac:dyDescent="0.3">
      <c r="A292" s="30" t="s">
        <v>96</v>
      </c>
      <c r="B292" s="30" t="s">
        <v>57</v>
      </c>
      <c r="C292" s="162" t="s">
        <v>1142</v>
      </c>
      <c r="D292" s="161" t="s">
        <v>1143</v>
      </c>
      <c r="E292" s="281" t="s">
        <v>1144</v>
      </c>
      <c r="F292" s="280" t="s">
        <v>106</v>
      </c>
      <c r="G292" s="43" t="s">
        <v>1790</v>
      </c>
      <c r="H292" s="43" t="s">
        <v>1791</v>
      </c>
      <c r="I292" s="30" t="s">
        <v>1800</v>
      </c>
      <c r="J292" s="43" t="s">
        <v>1792</v>
      </c>
      <c r="K292" s="30" t="s">
        <v>65</v>
      </c>
      <c r="L292" s="30" t="s">
        <v>809</v>
      </c>
      <c r="M292" s="30" t="s">
        <v>809</v>
      </c>
      <c r="N292" s="33" t="s">
        <v>158</v>
      </c>
      <c r="O292" s="96" t="s">
        <v>66</v>
      </c>
      <c r="P292" s="96" t="s">
        <v>66</v>
      </c>
      <c r="Q292" s="229" t="s">
        <v>158</v>
      </c>
      <c r="R292" s="33" t="s">
        <v>70</v>
      </c>
      <c r="S292" s="35">
        <v>45659</v>
      </c>
      <c r="T292" s="35">
        <v>46022</v>
      </c>
      <c r="U292" s="54">
        <v>0.25</v>
      </c>
      <c r="V292" s="54">
        <v>0.25</v>
      </c>
      <c r="W292" s="54">
        <v>0.25</v>
      </c>
      <c r="X292" s="54">
        <v>0.25</v>
      </c>
      <c r="Y292" s="54">
        <f t="shared" si="30"/>
        <v>1</v>
      </c>
      <c r="Z292" s="37">
        <v>0</v>
      </c>
      <c r="AA292" s="37">
        <v>0</v>
      </c>
      <c r="AB292" s="37">
        <v>0</v>
      </c>
      <c r="AC292" s="37">
        <v>0</v>
      </c>
      <c r="AD292" s="37">
        <v>0</v>
      </c>
      <c r="AE292" s="37">
        <v>0</v>
      </c>
      <c r="AF292" s="38">
        <v>0</v>
      </c>
      <c r="AG292" s="37">
        <v>0</v>
      </c>
      <c r="AH292" s="39" t="s">
        <v>66</v>
      </c>
      <c r="AI292" s="39" t="s">
        <v>66</v>
      </c>
      <c r="AJ292" s="161" t="s">
        <v>66</v>
      </c>
      <c r="AK292" s="30" t="s">
        <v>1771</v>
      </c>
    </row>
    <row r="293" spans="1:37" ht="72" x14ac:dyDescent="0.3">
      <c r="A293" s="30" t="s">
        <v>277</v>
      </c>
      <c r="B293" s="30" t="s">
        <v>81</v>
      </c>
      <c r="C293" s="162" t="s">
        <v>1154</v>
      </c>
      <c r="D293" s="161" t="s">
        <v>209</v>
      </c>
      <c r="E293" s="281" t="s">
        <v>1144</v>
      </c>
      <c r="F293" s="280" t="s">
        <v>161</v>
      </c>
      <c r="G293" s="43" t="s">
        <v>1793</v>
      </c>
      <c r="H293" s="43" t="s">
        <v>1794</v>
      </c>
      <c r="I293" s="30" t="s">
        <v>1801</v>
      </c>
      <c r="J293" s="43" t="s">
        <v>1795</v>
      </c>
      <c r="K293" s="30" t="s">
        <v>65</v>
      </c>
      <c r="L293" s="30" t="s">
        <v>66</v>
      </c>
      <c r="M293" s="30" t="s">
        <v>66</v>
      </c>
      <c r="N293" s="33" t="s">
        <v>68</v>
      </c>
      <c r="O293" s="96" t="s">
        <v>66</v>
      </c>
      <c r="P293" s="96" t="s">
        <v>66</v>
      </c>
      <c r="Q293" s="229"/>
      <c r="R293" s="33"/>
      <c r="S293" s="35">
        <v>45293</v>
      </c>
      <c r="T293" s="35">
        <v>45657</v>
      </c>
      <c r="U293" s="36">
        <f>750/4</f>
        <v>187.5</v>
      </c>
      <c r="V293" s="36">
        <f t="shared" ref="V293:X293" si="32">750/4</f>
        <v>187.5</v>
      </c>
      <c r="W293" s="36">
        <f t="shared" si="32"/>
        <v>187.5</v>
      </c>
      <c r="X293" s="36">
        <f t="shared" si="32"/>
        <v>187.5</v>
      </c>
      <c r="Y293" s="36">
        <f t="shared" si="30"/>
        <v>750</v>
      </c>
      <c r="Z293" s="37">
        <v>0</v>
      </c>
      <c r="AA293" s="37">
        <v>0</v>
      </c>
      <c r="AB293" s="37">
        <v>0</v>
      </c>
      <c r="AC293" s="37">
        <v>0</v>
      </c>
      <c r="AD293" s="37">
        <v>0</v>
      </c>
      <c r="AE293" s="37">
        <v>0</v>
      </c>
      <c r="AF293" s="38">
        <v>0</v>
      </c>
      <c r="AG293" s="37">
        <v>0</v>
      </c>
      <c r="AH293" s="39" t="s">
        <v>66</v>
      </c>
      <c r="AI293" s="39" t="s">
        <v>66</v>
      </c>
      <c r="AJ293" s="161" t="s">
        <v>66</v>
      </c>
      <c r="AK293" s="30" t="s">
        <v>1796</v>
      </c>
    </row>
    <row r="294" spans="1:37" ht="72" x14ac:dyDescent="0.3">
      <c r="A294" s="30" t="s">
        <v>277</v>
      </c>
      <c r="B294" s="30" t="s">
        <v>81</v>
      </c>
      <c r="C294" s="162" t="s">
        <v>1154</v>
      </c>
      <c r="D294" s="236" t="s">
        <v>209</v>
      </c>
      <c r="E294" s="281" t="s">
        <v>1144</v>
      </c>
      <c r="F294" s="282" t="s">
        <v>168</v>
      </c>
      <c r="G294" s="43" t="s">
        <v>1746</v>
      </c>
      <c r="H294" s="43" t="s">
        <v>1747</v>
      </c>
      <c r="I294" s="30" t="s">
        <v>1748</v>
      </c>
      <c r="J294" s="43" t="s">
        <v>1749</v>
      </c>
      <c r="K294" s="30" t="s">
        <v>65</v>
      </c>
      <c r="L294" s="30" t="s">
        <v>66</v>
      </c>
      <c r="M294" s="30" t="s">
        <v>66</v>
      </c>
      <c r="N294" s="33" t="s">
        <v>68</v>
      </c>
      <c r="O294" s="96" t="s">
        <v>66</v>
      </c>
      <c r="P294" s="96" t="s">
        <v>66</v>
      </c>
      <c r="Q294" s="229"/>
      <c r="R294" s="33"/>
      <c r="S294" s="35">
        <v>45293</v>
      </c>
      <c r="T294" s="35">
        <v>45657</v>
      </c>
      <c r="U294" s="36">
        <v>3</v>
      </c>
      <c r="V294" s="36">
        <v>3</v>
      </c>
      <c r="W294" s="36">
        <v>3</v>
      </c>
      <c r="X294" s="36">
        <v>3</v>
      </c>
      <c r="Y294" s="36">
        <f t="shared" si="30"/>
        <v>12</v>
      </c>
      <c r="Z294" s="37">
        <v>0</v>
      </c>
      <c r="AA294" s="37">
        <v>0</v>
      </c>
      <c r="AB294" s="37">
        <v>0</v>
      </c>
      <c r="AC294" s="37">
        <v>0</v>
      </c>
      <c r="AD294" s="37">
        <v>0</v>
      </c>
      <c r="AE294" s="37">
        <v>0</v>
      </c>
      <c r="AF294" s="38">
        <v>0</v>
      </c>
      <c r="AG294" s="37">
        <v>0</v>
      </c>
      <c r="AH294" s="39" t="s">
        <v>66</v>
      </c>
      <c r="AI294" s="39" t="s">
        <v>66</v>
      </c>
      <c r="AJ294" s="161" t="s">
        <v>66</v>
      </c>
      <c r="AK294" s="30" t="s">
        <v>1780</v>
      </c>
    </row>
    <row r="295" spans="1:37" ht="21.75" customHeight="1" x14ac:dyDescent="0.3">
      <c r="A295" s="87"/>
      <c r="B295" s="55"/>
      <c r="C295" s="55"/>
      <c r="D295" s="55"/>
      <c r="E295" s="211"/>
      <c r="F295" s="55"/>
      <c r="G295" s="55"/>
      <c r="H295" s="55"/>
      <c r="I295" s="55"/>
      <c r="J295" s="55"/>
      <c r="K295" s="55"/>
      <c r="L295" s="55"/>
      <c r="M295" s="55"/>
      <c r="N295" s="55"/>
      <c r="O295" s="55"/>
      <c r="P295" s="283" t="s">
        <v>1148</v>
      </c>
      <c r="Q295" s="55"/>
      <c r="R295" s="55"/>
      <c r="S295" s="55"/>
      <c r="T295" s="55"/>
      <c r="U295" s="55"/>
      <c r="V295" s="55"/>
      <c r="W295" s="55"/>
      <c r="X295" s="55"/>
      <c r="Y295" s="55"/>
      <c r="Z295" s="55"/>
      <c r="AA295" s="55"/>
      <c r="AB295" s="55"/>
      <c r="AC295" s="55"/>
      <c r="AD295" s="55"/>
      <c r="AE295" s="89">
        <f>SUM(AE285:AE294)</f>
        <v>8500</v>
      </c>
      <c r="AF295" s="184">
        <f>SUM(AF285:AF294)</f>
        <v>0</v>
      </c>
      <c r="AG295" s="89">
        <f>SUM(AG285:AG294)</f>
        <v>8500</v>
      </c>
      <c r="AH295" s="55"/>
      <c r="AI295" s="55"/>
      <c r="AJ295" s="55"/>
      <c r="AK295" s="61"/>
    </row>
    <row r="296" spans="1:37" ht="144" x14ac:dyDescent="0.3">
      <c r="A296" s="30" t="s">
        <v>96</v>
      </c>
      <c r="B296" s="30" t="s">
        <v>97</v>
      </c>
      <c r="C296" s="30" t="s">
        <v>1149</v>
      </c>
      <c r="D296" s="30" t="s">
        <v>370</v>
      </c>
      <c r="E296" s="31" t="s">
        <v>1150</v>
      </c>
      <c r="F296" s="32" t="s">
        <v>60</v>
      </c>
      <c r="G296" s="30" t="s">
        <v>1802</v>
      </c>
      <c r="H296" s="284" t="s">
        <v>1803</v>
      </c>
      <c r="I296" s="30" t="s">
        <v>1804</v>
      </c>
      <c r="J296" s="30" t="s">
        <v>1151</v>
      </c>
      <c r="K296" s="30" t="s">
        <v>65</v>
      </c>
      <c r="L296" s="30" t="s">
        <v>66</v>
      </c>
      <c r="M296" s="30" t="s">
        <v>65</v>
      </c>
      <c r="N296" s="33" t="s">
        <v>68</v>
      </c>
      <c r="O296" s="96" t="s">
        <v>66</v>
      </c>
      <c r="P296" s="96" t="s">
        <v>66</v>
      </c>
      <c r="Q296" s="30" t="s">
        <v>69</v>
      </c>
      <c r="R296" s="33" t="s">
        <v>705</v>
      </c>
      <c r="S296" s="35">
        <v>45659</v>
      </c>
      <c r="T296" s="35">
        <v>46022</v>
      </c>
      <c r="U296" s="36">
        <f>456/4</f>
        <v>114</v>
      </c>
      <c r="V296" s="36">
        <f t="shared" ref="V296:X296" si="33">456/4</f>
        <v>114</v>
      </c>
      <c r="W296" s="36">
        <f t="shared" si="33"/>
        <v>114</v>
      </c>
      <c r="X296" s="36">
        <f t="shared" si="33"/>
        <v>114</v>
      </c>
      <c r="Y296" s="36">
        <f>SUM(U296:X296)</f>
        <v>456</v>
      </c>
      <c r="Z296" s="37">
        <v>0</v>
      </c>
      <c r="AA296" s="37">
        <v>0</v>
      </c>
      <c r="AB296" s="38">
        <v>0</v>
      </c>
      <c r="AC296" s="38">
        <v>0</v>
      </c>
      <c r="AD296" s="37">
        <v>0</v>
      </c>
      <c r="AE296" s="37">
        <v>0</v>
      </c>
      <c r="AF296" s="38">
        <v>0</v>
      </c>
      <c r="AG296" s="38">
        <v>0</v>
      </c>
      <c r="AH296" s="39" t="s">
        <v>66</v>
      </c>
      <c r="AI296" s="39" t="s">
        <v>66</v>
      </c>
      <c r="AJ296" s="161" t="s">
        <v>66</v>
      </c>
      <c r="AK296" s="30" t="s">
        <v>1805</v>
      </c>
    </row>
    <row r="297" spans="1:37" ht="72" x14ac:dyDescent="0.3">
      <c r="A297" s="30" t="s">
        <v>96</v>
      </c>
      <c r="B297" s="30" t="s">
        <v>217</v>
      </c>
      <c r="C297" s="30" t="s">
        <v>1149</v>
      </c>
      <c r="D297" s="30" t="s">
        <v>370</v>
      </c>
      <c r="E297" s="31" t="s">
        <v>1150</v>
      </c>
      <c r="F297" s="32" t="s">
        <v>75</v>
      </c>
      <c r="G297" s="30" t="s">
        <v>1806</v>
      </c>
      <c r="H297" s="284" t="s">
        <v>1807</v>
      </c>
      <c r="I297" s="30" t="s">
        <v>1808</v>
      </c>
      <c r="J297" s="30" t="s">
        <v>1809</v>
      </c>
      <c r="K297" s="30" t="s">
        <v>65</v>
      </c>
      <c r="L297" s="30" t="s">
        <v>66</v>
      </c>
      <c r="M297" s="30" t="s">
        <v>65</v>
      </c>
      <c r="N297" s="33" t="s">
        <v>68</v>
      </c>
      <c r="O297" s="96" t="s">
        <v>66</v>
      </c>
      <c r="P297" s="96" t="s">
        <v>66</v>
      </c>
      <c r="Q297" s="30" t="s">
        <v>69</v>
      </c>
      <c r="R297" s="33" t="s">
        <v>70</v>
      </c>
      <c r="S297" s="35">
        <v>45659</v>
      </c>
      <c r="T297" s="35">
        <v>46022</v>
      </c>
      <c r="U297" s="66">
        <f>500/4</f>
        <v>125</v>
      </c>
      <c r="V297" s="66">
        <f t="shared" ref="V297:X297" si="34">500/4</f>
        <v>125</v>
      </c>
      <c r="W297" s="66">
        <f t="shared" si="34"/>
        <v>125</v>
      </c>
      <c r="X297" s="66">
        <f t="shared" si="34"/>
        <v>125</v>
      </c>
      <c r="Y297" s="36">
        <f>SUM(U297:X297)</f>
        <v>500</v>
      </c>
      <c r="Z297" s="37">
        <v>0</v>
      </c>
      <c r="AA297" s="37">
        <v>0</v>
      </c>
      <c r="AB297" s="38">
        <v>0</v>
      </c>
      <c r="AC297" s="38">
        <v>0</v>
      </c>
      <c r="AD297" s="37">
        <v>0</v>
      </c>
      <c r="AE297" s="37">
        <v>0</v>
      </c>
      <c r="AF297" s="38">
        <v>0</v>
      </c>
      <c r="AG297" s="38">
        <v>0</v>
      </c>
      <c r="AH297" s="39" t="s">
        <v>66</v>
      </c>
      <c r="AI297" s="39" t="s">
        <v>66</v>
      </c>
      <c r="AJ297" s="161" t="s">
        <v>66</v>
      </c>
      <c r="AK297" s="30" t="s">
        <v>1805</v>
      </c>
    </row>
    <row r="298" spans="1:37" ht="69.75" customHeight="1" x14ac:dyDescent="0.3">
      <c r="A298" s="30" t="s">
        <v>96</v>
      </c>
      <c r="B298" s="30" t="s">
        <v>217</v>
      </c>
      <c r="C298" s="30" t="s">
        <v>1152</v>
      </c>
      <c r="D298" s="30" t="s">
        <v>370</v>
      </c>
      <c r="E298" s="31" t="s">
        <v>1150</v>
      </c>
      <c r="F298" s="32" t="s">
        <v>83</v>
      </c>
      <c r="G298" s="30" t="s">
        <v>1810</v>
      </c>
      <c r="H298" s="284" t="s">
        <v>1811</v>
      </c>
      <c r="I298" s="30" t="s">
        <v>1812</v>
      </c>
      <c r="J298" s="30" t="s">
        <v>1813</v>
      </c>
      <c r="K298" s="30" t="s">
        <v>65</v>
      </c>
      <c r="L298" s="30" t="s">
        <v>66</v>
      </c>
      <c r="M298" s="30" t="s">
        <v>65</v>
      </c>
      <c r="N298" s="33" t="s">
        <v>68</v>
      </c>
      <c r="O298" s="96" t="s">
        <v>66</v>
      </c>
      <c r="P298" s="96" t="s">
        <v>66</v>
      </c>
      <c r="Q298" s="30" t="s">
        <v>69</v>
      </c>
      <c r="R298" s="33" t="s">
        <v>70</v>
      </c>
      <c r="S298" s="35">
        <v>45659</v>
      </c>
      <c r="T298" s="35">
        <v>46022</v>
      </c>
      <c r="U298" s="54">
        <v>0.25</v>
      </c>
      <c r="V298" s="54">
        <v>0.25</v>
      </c>
      <c r="W298" s="54">
        <v>0.25</v>
      </c>
      <c r="X298" s="54">
        <v>0.25</v>
      </c>
      <c r="Y298" s="54">
        <v>1</v>
      </c>
      <c r="Z298" s="37">
        <v>0</v>
      </c>
      <c r="AA298" s="37">
        <v>0</v>
      </c>
      <c r="AB298" s="38">
        <v>0</v>
      </c>
      <c r="AC298" s="38">
        <v>0</v>
      </c>
      <c r="AD298" s="37">
        <v>0</v>
      </c>
      <c r="AE298" s="37">
        <v>0</v>
      </c>
      <c r="AF298" s="38">
        <v>0</v>
      </c>
      <c r="AG298" s="38">
        <v>0</v>
      </c>
      <c r="AH298" s="39" t="s">
        <v>66</v>
      </c>
      <c r="AI298" s="39" t="s">
        <v>66</v>
      </c>
      <c r="AJ298" s="161" t="s">
        <v>66</v>
      </c>
      <c r="AK298" s="30" t="s">
        <v>1805</v>
      </c>
    </row>
    <row r="299" spans="1:37" ht="69.75" customHeight="1" x14ac:dyDescent="0.3">
      <c r="A299" s="30" t="s">
        <v>96</v>
      </c>
      <c r="B299" s="30" t="s">
        <v>217</v>
      </c>
      <c r="C299" s="30" t="s">
        <v>1152</v>
      </c>
      <c r="D299" s="30" t="s">
        <v>370</v>
      </c>
      <c r="E299" s="31" t="s">
        <v>1150</v>
      </c>
      <c r="F299" s="32" t="s">
        <v>91</v>
      </c>
      <c r="G299" s="30" t="s">
        <v>1814</v>
      </c>
      <c r="H299" s="284" t="s">
        <v>1815</v>
      </c>
      <c r="I299" s="30" t="s">
        <v>1816</v>
      </c>
      <c r="J299" s="30" t="s">
        <v>1817</v>
      </c>
      <c r="K299" s="30" t="s">
        <v>65</v>
      </c>
      <c r="L299" s="30" t="s">
        <v>66</v>
      </c>
      <c r="M299" s="30" t="s">
        <v>65</v>
      </c>
      <c r="N299" s="33" t="s">
        <v>68</v>
      </c>
      <c r="O299" s="96" t="s">
        <v>66</v>
      </c>
      <c r="P299" s="96" t="s">
        <v>66</v>
      </c>
      <c r="Q299" s="30" t="s">
        <v>69</v>
      </c>
      <c r="R299" s="33" t="s">
        <v>70</v>
      </c>
      <c r="S299" s="35">
        <v>45659</v>
      </c>
      <c r="T299" s="35">
        <v>46022</v>
      </c>
      <c r="U299" s="66">
        <v>25</v>
      </c>
      <c r="V299" s="66">
        <v>25</v>
      </c>
      <c r="W299" s="66">
        <v>25</v>
      </c>
      <c r="X299" s="66">
        <v>25</v>
      </c>
      <c r="Y299" s="36">
        <f>SUM(U299:X299)</f>
        <v>100</v>
      </c>
      <c r="Z299" s="37">
        <v>0</v>
      </c>
      <c r="AA299" s="37">
        <v>0</v>
      </c>
      <c r="AB299" s="38">
        <v>0</v>
      </c>
      <c r="AC299" s="38">
        <v>0</v>
      </c>
      <c r="AD299" s="37">
        <v>0</v>
      </c>
      <c r="AE299" s="37">
        <v>0</v>
      </c>
      <c r="AF299" s="38">
        <v>0</v>
      </c>
      <c r="AG299" s="38">
        <v>0</v>
      </c>
      <c r="AH299" s="39" t="s">
        <v>66</v>
      </c>
      <c r="AI299" s="39" t="s">
        <v>66</v>
      </c>
      <c r="AJ299" s="161" t="s">
        <v>66</v>
      </c>
      <c r="AK299" s="30" t="s">
        <v>1805</v>
      </c>
    </row>
    <row r="300" spans="1:37" ht="69.75" customHeight="1" x14ac:dyDescent="0.3">
      <c r="A300" s="30" t="s">
        <v>96</v>
      </c>
      <c r="B300" s="30" t="s">
        <v>217</v>
      </c>
      <c r="C300" s="30" t="s">
        <v>1152</v>
      </c>
      <c r="D300" s="30" t="s">
        <v>370</v>
      </c>
      <c r="E300" s="31" t="s">
        <v>1150</v>
      </c>
      <c r="F300" s="32" t="s">
        <v>99</v>
      </c>
      <c r="G300" s="30" t="s">
        <v>1818</v>
      </c>
      <c r="H300" s="284" t="s">
        <v>1819</v>
      </c>
      <c r="I300" s="30" t="s">
        <v>1820</v>
      </c>
      <c r="J300" s="30" t="s">
        <v>1821</v>
      </c>
      <c r="K300" s="30" t="s">
        <v>65</v>
      </c>
      <c r="L300" s="30" t="s">
        <v>66</v>
      </c>
      <c r="M300" s="30" t="s">
        <v>65</v>
      </c>
      <c r="N300" s="33" t="s">
        <v>68</v>
      </c>
      <c r="O300" s="96" t="s">
        <v>66</v>
      </c>
      <c r="P300" s="96" t="s">
        <v>66</v>
      </c>
      <c r="Q300" s="30" t="s">
        <v>69</v>
      </c>
      <c r="R300" s="33" t="s">
        <v>70</v>
      </c>
      <c r="S300" s="35">
        <v>45659</v>
      </c>
      <c r="T300" s="35">
        <v>46022</v>
      </c>
      <c r="U300" s="36">
        <f>150/4</f>
        <v>37.5</v>
      </c>
      <c r="V300" s="36">
        <f t="shared" ref="V300:X300" si="35">150/4</f>
        <v>37.5</v>
      </c>
      <c r="W300" s="36">
        <f t="shared" si="35"/>
        <v>37.5</v>
      </c>
      <c r="X300" s="36">
        <f t="shared" si="35"/>
        <v>37.5</v>
      </c>
      <c r="Y300" s="36">
        <f>SUM(U300:X300)</f>
        <v>150</v>
      </c>
      <c r="Z300" s="37">
        <v>0</v>
      </c>
      <c r="AA300" s="37">
        <v>0</v>
      </c>
      <c r="AB300" s="38">
        <v>0</v>
      </c>
      <c r="AC300" s="38">
        <v>0</v>
      </c>
      <c r="AD300" s="37">
        <v>0</v>
      </c>
      <c r="AE300" s="37">
        <v>0</v>
      </c>
      <c r="AF300" s="38">
        <v>0</v>
      </c>
      <c r="AG300" s="38">
        <v>0</v>
      </c>
      <c r="AH300" s="39" t="s">
        <v>66</v>
      </c>
      <c r="AI300" s="39" t="s">
        <v>66</v>
      </c>
      <c r="AJ300" s="161" t="s">
        <v>66</v>
      </c>
      <c r="AK300" s="30" t="s">
        <v>1805</v>
      </c>
    </row>
    <row r="301" spans="1:37" ht="170.25" customHeight="1" x14ac:dyDescent="0.3">
      <c r="A301" s="30" t="s">
        <v>96</v>
      </c>
      <c r="B301" s="30" t="s">
        <v>217</v>
      </c>
      <c r="C301" s="30" t="s">
        <v>1149</v>
      </c>
      <c r="D301" s="30" t="s">
        <v>370</v>
      </c>
      <c r="E301" s="31" t="s">
        <v>1150</v>
      </c>
      <c r="F301" s="32" t="s">
        <v>106</v>
      </c>
      <c r="G301" s="30" t="s">
        <v>1822</v>
      </c>
      <c r="H301" s="284" t="s">
        <v>1823</v>
      </c>
      <c r="I301" s="30" t="s">
        <v>1824</v>
      </c>
      <c r="J301" s="30" t="s">
        <v>1825</v>
      </c>
      <c r="K301" s="30" t="s">
        <v>65</v>
      </c>
      <c r="L301" s="30" t="s">
        <v>66</v>
      </c>
      <c r="M301" s="30" t="s">
        <v>65</v>
      </c>
      <c r="N301" s="33" t="s">
        <v>158</v>
      </c>
      <c r="O301" s="96" t="s">
        <v>66</v>
      </c>
      <c r="P301" s="96" t="s">
        <v>66</v>
      </c>
      <c r="Q301" s="30" t="s">
        <v>69</v>
      </c>
      <c r="R301" s="33" t="s">
        <v>70</v>
      </c>
      <c r="S301" s="35">
        <v>45659</v>
      </c>
      <c r="T301" s="35">
        <v>46022</v>
      </c>
      <c r="U301" s="54">
        <v>0.25</v>
      </c>
      <c r="V301" s="54">
        <v>0.25</v>
      </c>
      <c r="W301" s="54">
        <v>0.25</v>
      </c>
      <c r="X301" s="54">
        <v>0.25</v>
      </c>
      <c r="Y301" s="54">
        <v>1</v>
      </c>
      <c r="Z301" s="37">
        <v>0</v>
      </c>
      <c r="AA301" s="37">
        <v>0</v>
      </c>
      <c r="AB301" s="38">
        <v>0</v>
      </c>
      <c r="AC301" s="38">
        <v>0</v>
      </c>
      <c r="AD301" s="37">
        <v>0</v>
      </c>
      <c r="AE301" s="37">
        <v>0</v>
      </c>
      <c r="AF301" s="38">
        <v>0</v>
      </c>
      <c r="AG301" s="38">
        <v>0</v>
      </c>
      <c r="AH301" s="39" t="s">
        <v>66</v>
      </c>
      <c r="AI301" s="39" t="s">
        <v>66</v>
      </c>
      <c r="AJ301" s="161" t="s">
        <v>66</v>
      </c>
      <c r="AK301" s="30" t="s">
        <v>1805</v>
      </c>
    </row>
    <row r="302" spans="1:37" ht="72" x14ac:dyDescent="0.3">
      <c r="A302" s="30" t="s">
        <v>96</v>
      </c>
      <c r="B302" s="30" t="s">
        <v>217</v>
      </c>
      <c r="C302" s="30" t="s">
        <v>1149</v>
      </c>
      <c r="D302" s="30" t="s">
        <v>370</v>
      </c>
      <c r="E302" s="31" t="s">
        <v>1150</v>
      </c>
      <c r="F302" s="32" t="s">
        <v>161</v>
      </c>
      <c r="G302" s="30" t="s">
        <v>1826</v>
      </c>
      <c r="H302" s="284" t="s">
        <v>1827</v>
      </c>
      <c r="I302" s="30" t="s">
        <v>1828</v>
      </c>
      <c r="J302" s="30" t="s">
        <v>1829</v>
      </c>
      <c r="K302" s="30" t="s">
        <v>65</v>
      </c>
      <c r="L302" s="30" t="s">
        <v>66</v>
      </c>
      <c r="M302" s="30" t="s">
        <v>65</v>
      </c>
      <c r="N302" s="33" t="s">
        <v>68</v>
      </c>
      <c r="O302" s="96" t="s">
        <v>66</v>
      </c>
      <c r="P302" s="96" t="s">
        <v>66</v>
      </c>
      <c r="Q302" s="30" t="s">
        <v>69</v>
      </c>
      <c r="R302" s="33" t="s">
        <v>70</v>
      </c>
      <c r="S302" s="35">
        <v>45659</v>
      </c>
      <c r="T302" s="35">
        <v>46022</v>
      </c>
      <c r="U302" s="36">
        <v>0</v>
      </c>
      <c r="V302" s="36">
        <v>1</v>
      </c>
      <c r="W302" s="36">
        <v>0</v>
      </c>
      <c r="X302" s="36">
        <v>1</v>
      </c>
      <c r="Y302" s="36">
        <f>SUM(U302:X302)</f>
        <v>2</v>
      </c>
      <c r="Z302" s="37">
        <v>0</v>
      </c>
      <c r="AA302" s="37">
        <v>0</v>
      </c>
      <c r="AB302" s="38">
        <v>0</v>
      </c>
      <c r="AC302" s="38">
        <v>0</v>
      </c>
      <c r="AD302" s="37">
        <v>0</v>
      </c>
      <c r="AE302" s="37">
        <v>0</v>
      </c>
      <c r="AF302" s="38">
        <v>0</v>
      </c>
      <c r="AG302" s="38">
        <v>0</v>
      </c>
      <c r="AH302" s="39" t="s">
        <v>66</v>
      </c>
      <c r="AI302" s="39" t="s">
        <v>66</v>
      </c>
      <c r="AJ302" s="161" t="s">
        <v>66</v>
      </c>
      <c r="AK302" s="30" t="s">
        <v>1805</v>
      </c>
    </row>
    <row r="303" spans="1:37" ht="57.6" x14ac:dyDescent="0.3">
      <c r="A303" s="30" t="s">
        <v>259</v>
      </c>
      <c r="B303" s="30" t="s">
        <v>643</v>
      </c>
      <c r="C303" s="30" t="s">
        <v>1171</v>
      </c>
      <c r="D303" s="30" t="s">
        <v>209</v>
      </c>
      <c r="E303" s="31" t="s">
        <v>1150</v>
      </c>
      <c r="F303" s="32" t="s">
        <v>168</v>
      </c>
      <c r="G303" s="30" t="s">
        <v>1830</v>
      </c>
      <c r="H303" s="284" t="s">
        <v>1831</v>
      </c>
      <c r="I303" s="30" t="s">
        <v>1832</v>
      </c>
      <c r="J303" s="30" t="s">
        <v>1833</v>
      </c>
      <c r="K303" s="30" t="s">
        <v>65</v>
      </c>
      <c r="L303" s="30" t="s">
        <v>66</v>
      </c>
      <c r="M303" s="30" t="s">
        <v>65</v>
      </c>
      <c r="N303" s="33" t="s">
        <v>68</v>
      </c>
      <c r="O303" s="96" t="s">
        <v>66</v>
      </c>
      <c r="P303" s="96" t="s">
        <v>66</v>
      </c>
      <c r="Q303" s="30" t="s">
        <v>69</v>
      </c>
      <c r="R303" s="33" t="s">
        <v>70</v>
      </c>
      <c r="S303" s="35">
        <v>45659</v>
      </c>
      <c r="T303" s="35">
        <v>46022</v>
      </c>
      <c r="U303" s="36">
        <f>300/4</f>
        <v>75</v>
      </c>
      <c r="V303" s="36">
        <f t="shared" ref="V303:X303" si="36">300/4</f>
        <v>75</v>
      </c>
      <c r="W303" s="36">
        <f t="shared" si="36"/>
        <v>75</v>
      </c>
      <c r="X303" s="36">
        <f t="shared" si="36"/>
        <v>75</v>
      </c>
      <c r="Y303" s="36">
        <f>SUM(U303:X303)</f>
        <v>300</v>
      </c>
      <c r="Z303" s="37">
        <v>0</v>
      </c>
      <c r="AA303" s="37">
        <v>0</v>
      </c>
      <c r="AB303" s="38">
        <v>0</v>
      </c>
      <c r="AC303" s="38">
        <v>0</v>
      </c>
      <c r="AD303" s="37">
        <v>0</v>
      </c>
      <c r="AE303" s="37">
        <v>0</v>
      </c>
      <c r="AF303" s="38">
        <v>0</v>
      </c>
      <c r="AG303" s="38">
        <v>0</v>
      </c>
      <c r="AH303" s="39" t="s">
        <v>66</v>
      </c>
      <c r="AI303" s="39" t="s">
        <v>66</v>
      </c>
      <c r="AJ303" s="161" t="s">
        <v>66</v>
      </c>
      <c r="AK303" s="30" t="s">
        <v>1834</v>
      </c>
    </row>
    <row r="304" spans="1:37" ht="57.6" x14ac:dyDescent="0.3">
      <c r="A304" s="30" t="s">
        <v>259</v>
      </c>
      <c r="B304" s="30" t="s">
        <v>643</v>
      </c>
      <c r="C304" s="30" t="s">
        <v>1171</v>
      </c>
      <c r="D304" s="30" t="s">
        <v>209</v>
      </c>
      <c r="E304" s="31" t="s">
        <v>1150</v>
      </c>
      <c r="F304" s="32" t="s">
        <v>173</v>
      </c>
      <c r="G304" s="30" t="s">
        <v>1746</v>
      </c>
      <c r="H304" s="284" t="s">
        <v>1835</v>
      </c>
      <c r="I304" s="30" t="s">
        <v>1748</v>
      </c>
      <c r="J304" s="30" t="s">
        <v>1749</v>
      </c>
      <c r="K304" s="30" t="s">
        <v>65</v>
      </c>
      <c r="L304" s="30" t="s">
        <v>66</v>
      </c>
      <c r="M304" s="30" t="s">
        <v>66</v>
      </c>
      <c r="N304" s="33" t="s">
        <v>68</v>
      </c>
      <c r="O304" s="96" t="s">
        <v>66</v>
      </c>
      <c r="P304" s="96" t="s">
        <v>66</v>
      </c>
      <c r="Q304" s="30" t="s">
        <v>69</v>
      </c>
      <c r="R304" s="33" t="s">
        <v>70</v>
      </c>
      <c r="S304" s="35">
        <v>45659</v>
      </c>
      <c r="T304" s="35">
        <v>46022</v>
      </c>
      <c r="U304" s="36">
        <f>12/4</f>
        <v>3</v>
      </c>
      <c r="V304" s="36">
        <f t="shared" ref="V304:X304" si="37">12/4</f>
        <v>3</v>
      </c>
      <c r="W304" s="36">
        <f t="shared" si="37"/>
        <v>3</v>
      </c>
      <c r="X304" s="36">
        <f t="shared" si="37"/>
        <v>3</v>
      </c>
      <c r="Y304" s="36">
        <f>SUM(U304:X304)</f>
        <v>12</v>
      </c>
      <c r="Z304" s="37">
        <v>0</v>
      </c>
      <c r="AA304" s="37">
        <v>0</v>
      </c>
      <c r="AB304" s="38">
        <v>0</v>
      </c>
      <c r="AC304" s="38">
        <v>0</v>
      </c>
      <c r="AD304" s="37">
        <v>0</v>
      </c>
      <c r="AE304" s="37">
        <v>0</v>
      </c>
      <c r="AF304" s="38">
        <v>0</v>
      </c>
      <c r="AG304" s="38">
        <v>0</v>
      </c>
      <c r="AH304" s="39" t="s">
        <v>66</v>
      </c>
      <c r="AI304" s="39" t="s">
        <v>66</v>
      </c>
      <c r="AJ304" s="161" t="s">
        <v>66</v>
      </c>
      <c r="AK304" s="30" t="s">
        <v>1836</v>
      </c>
    </row>
    <row r="305" spans="1:37" ht="21" customHeight="1" x14ac:dyDescent="0.3">
      <c r="A305" s="87"/>
      <c r="B305" s="55"/>
      <c r="C305" s="55"/>
      <c r="D305" s="55"/>
      <c r="E305" s="55"/>
      <c r="F305" s="55"/>
      <c r="G305" s="206"/>
      <c r="H305" s="55"/>
      <c r="I305" s="55"/>
      <c r="J305" s="55"/>
      <c r="K305" s="55"/>
      <c r="L305" s="55"/>
      <c r="M305" s="55"/>
      <c r="N305" s="55"/>
      <c r="O305" s="55"/>
      <c r="P305" s="88" t="s">
        <v>1153</v>
      </c>
      <c r="Q305" s="55"/>
      <c r="R305" s="55"/>
      <c r="S305" s="55"/>
      <c r="T305" s="55"/>
      <c r="U305" s="55"/>
      <c r="V305" s="55"/>
      <c r="W305" s="55"/>
      <c r="X305" s="55"/>
      <c r="Y305" s="55"/>
      <c r="Z305" s="55"/>
      <c r="AA305" s="55"/>
      <c r="AB305" s="55"/>
      <c r="AC305" s="55"/>
      <c r="AD305" s="55"/>
      <c r="AE305" s="184">
        <f>SUM(AE296:AE304)</f>
        <v>0</v>
      </c>
      <c r="AF305" s="184">
        <f>SUM(AF296:AF304)</f>
        <v>0</v>
      </c>
      <c r="AG305" s="89">
        <f>SUM(AG296:AG304)</f>
        <v>0</v>
      </c>
      <c r="AH305" s="55"/>
      <c r="AI305" s="55"/>
      <c r="AJ305" s="55"/>
      <c r="AK305" s="61"/>
    </row>
    <row r="306" spans="1:37" ht="115.2" x14ac:dyDescent="0.3">
      <c r="A306" s="285" t="s">
        <v>277</v>
      </c>
      <c r="B306" s="285" t="s">
        <v>81</v>
      </c>
      <c r="C306" s="285" t="s">
        <v>1154</v>
      </c>
      <c r="D306" s="285" t="s">
        <v>209</v>
      </c>
      <c r="E306" s="286" t="s">
        <v>1155</v>
      </c>
      <c r="F306" s="287" t="s">
        <v>118</v>
      </c>
      <c r="G306" s="288" t="s">
        <v>1892</v>
      </c>
      <c r="H306" s="289" t="s">
        <v>1769</v>
      </c>
      <c r="I306" s="285" t="s">
        <v>1893</v>
      </c>
      <c r="J306" s="290" t="s">
        <v>1156</v>
      </c>
      <c r="K306" s="290" t="s">
        <v>65</v>
      </c>
      <c r="L306" s="290" t="s">
        <v>66</v>
      </c>
      <c r="M306" s="290" t="s">
        <v>66</v>
      </c>
      <c r="N306" s="290" t="s">
        <v>68</v>
      </c>
      <c r="O306" s="291"/>
      <c r="P306" s="292"/>
      <c r="Q306" s="290" t="s">
        <v>366</v>
      </c>
      <c r="R306" s="290" t="s">
        <v>70</v>
      </c>
      <c r="S306" s="293">
        <v>45691</v>
      </c>
      <c r="T306" s="293">
        <v>46021</v>
      </c>
      <c r="U306" s="294">
        <v>0.2</v>
      </c>
      <c r="V306" s="294">
        <v>0.25</v>
      </c>
      <c r="W306" s="294">
        <v>0.25</v>
      </c>
      <c r="X306" s="294">
        <v>0.3</v>
      </c>
      <c r="Y306" s="294">
        <v>1</v>
      </c>
      <c r="Z306" s="295">
        <f>70000/4</f>
        <v>17500</v>
      </c>
      <c r="AA306" s="295">
        <f t="shared" ref="AA306:AC306" si="38">70000/4</f>
        <v>17500</v>
      </c>
      <c r="AB306" s="295">
        <f t="shared" si="38"/>
        <v>17500</v>
      </c>
      <c r="AC306" s="295">
        <f t="shared" si="38"/>
        <v>17500</v>
      </c>
      <c r="AD306" s="295">
        <f>SUBTOTAL(9,Z306:AC306)</f>
        <v>70000</v>
      </c>
      <c r="AE306" s="295">
        <f>AD306</f>
        <v>70000</v>
      </c>
      <c r="AF306" s="296">
        <v>0</v>
      </c>
      <c r="AG306" s="297">
        <v>70000</v>
      </c>
      <c r="AH306" s="298" t="s">
        <v>2013</v>
      </c>
      <c r="AI306" s="299" t="s">
        <v>2218</v>
      </c>
      <c r="AJ306" s="161" t="s">
        <v>2262</v>
      </c>
      <c r="AK306" s="300" t="s">
        <v>1894</v>
      </c>
    </row>
    <row r="307" spans="1:37" ht="72" x14ac:dyDescent="0.3">
      <c r="A307" s="285" t="s">
        <v>277</v>
      </c>
      <c r="B307" s="285" t="s">
        <v>81</v>
      </c>
      <c r="C307" s="285" t="s">
        <v>1154</v>
      </c>
      <c r="D307" s="285" t="s">
        <v>209</v>
      </c>
      <c r="E307" s="286" t="s">
        <v>1155</v>
      </c>
      <c r="F307" s="287" t="s">
        <v>421</v>
      </c>
      <c r="G307" s="288" t="s">
        <v>1895</v>
      </c>
      <c r="H307" s="288" t="s">
        <v>1769</v>
      </c>
      <c r="I307" s="289" t="s">
        <v>1896</v>
      </c>
      <c r="J307" s="290" t="s">
        <v>1157</v>
      </c>
      <c r="K307" s="290" t="s">
        <v>65</v>
      </c>
      <c r="L307" s="290" t="s">
        <v>66</v>
      </c>
      <c r="M307" s="290" t="s">
        <v>66</v>
      </c>
      <c r="N307" s="290" t="s">
        <v>526</v>
      </c>
      <c r="O307" s="301" t="s">
        <v>1158</v>
      </c>
      <c r="P307" s="302" t="s">
        <v>1159</v>
      </c>
      <c r="Q307" s="303" t="s">
        <v>366</v>
      </c>
      <c r="R307" s="290" t="s">
        <v>70</v>
      </c>
      <c r="S307" s="293">
        <v>45755</v>
      </c>
      <c r="T307" s="293">
        <v>46021</v>
      </c>
      <c r="U307" s="294"/>
      <c r="V307" s="294">
        <v>0.35</v>
      </c>
      <c r="W307" s="294">
        <v>0.3</v>
      </c>
      <c r="X307" s="294">
        <v>0.35</v>
      </c>
      <c r="Y307" s="294">
        <v>0.99999999999999989</v>
      </c>
      <c r="Z307" s="295">
        <v>0</v>
      </c>
      <c r="AA307" s="295">
        <v>2000</v>
      </c>
      <c r="AB307" s="296">
        <v>0</v>
      </c>
      <c r="AC307" s="296">
        <v>0</v>
      </c>
      <c r="AD307" s="295">
        <v>2000</v>
      </c>
      <c r="AE307" s="295">
        <f t="shared" ref="AE307:AE310" si="39">AD307</f>
        <v>2000</v>
      </c>
      <c r="AF307" s="296">
        <v>0</v>
      </c>
      <c r="AG307" s="296">
        <v>2000</v>
      </c>
      <c r="AH307" s="298" t="s">
        <v>2014</v>
      </c>
      <c r="AI307" s="299" t="s">
        <v>2215</v>
      </c>
      <c r="AJ307" s="161" t="s">
        <v>159</v>
      </c>
      <c r="AK307" s="300" t="s">
        <v>1894</v>
      </c>
    </row>
    <row r="308" spans="1:37" ht="100.8" x14ac:dyDescent="0.3">
      <c r="A308" s="285" t="s">
        <v>277</v>
      </c>
      <c r="B308" s="285" t="s">
        <v>81</v>
      </c>
      <c r="C308" s="285" t="s">
        <v>1154</v>
      </c>
      <c r="D308" s="285" t="s">
        <v>209</v>
      </c>
      <c r="E308" s="286" t="s">
        <v>1155</v>
      </c>
      <c r="F308" s="287" t="s">
        <v>424</v>
      </c>
      <c r="G308" s="288" t="s">
        <v>1897</v>
      </c>
      <c r="H308" s="288" t="s">
        <v>1898</v>
      </c>
      <c r="I308" s="289" t="s">
        <v>1899</v>
      </c>
      <c r="J308" s="290" t="s">
        <v>1162</v>
      </c>
      <c r="K308" s="290" t="s">
        <v>65</v>
      </c>
      <c r="L308" s="290" t="s">
        <v>66</v>
      </c>
      <c r="M308" s="290" t="s">
        <v>66</v>
      </c>
      <c r="N308" s="290" t="s">
        <v>158</v>
      </c>
      <c r="O308" s="291"/>
      <c r="P308" s="291"/>
      <c r="Q308" s="290" t="s">
        <v>158</v>
      </c>
      <c r="R308" s="290" t="s">
        <v>70</v>
      </c>
      <c r="S308" s="293">
        <v>45672</v>
      </c>
      <c r="T308" s="293">
        <v>46021</v>
      </c>
      <c r="U308" s="294">
        <v>0.2</v>
      </c>
      <c r="V308" s="294">
        <v>0.3</v>
      </c>
      <c r="W308" s="294">
        <v>0.25</v>
      </c>
      <c r="X308" s="294">
        <v>0.25</v>
      </c>
      <c r="Y308" s="294">
        <v>1</v>
      </c>
      <c r="Z308" s="295">
        <v>1000</v>
      </c>
      <c r="AA308" s="295">
        <v>1500</v>
      </c>
      <c r="AB308" s="296">
        <v>1000</v>
      </c>
      <c r="AC308" s="296">
        <v>1000</v>
      </c>
      <c r="AD308" s="295">
        <v>4500</v>
      </c>
      <c r="AE308" s="295">
        <f t="shared" si="39"/>
        <v>4500</v>
      </c>
      <c r="AF308" s="296">
        <v>0</v>
      </c>
      <c r="AG308" s="296">
        <v>4500</v>
      </c>
      <c r="AH308" s="298" t="s">
        <v>2015</v>
      </c>
      <c r="AI308" s="299" t="s">
        <v>2219</v>
      </c>
      <c r="AJ308" s="161" t="s">
        <v>71</v>
      </c>
      <c r="AK308" s="285" t="s">
        <v>1913</v>
      </c>
    </row>
    <row r="309" spans="1:37" ht="100.8" x14ac:dyDescent="0.3">
      <c r="A309" s="285" t="s">
        <v>277</v>
      </c>
      <c r="B309" s="285" t="s">
        <v>81</v>
      </c>
      <c r="C309" s="285" t="s">
        <v>1154</v>
      </c>
      <c r="D309" s="285" t="s">
        <v>209</v>
      </c>
      <c r="E309" s="286" t="s">
        <v>1155</v>
      </c>
      <c r="F309" s="287" t="s">
        <v>427</v>
      </c>
      <c r="G309" s="288" t="s">
        <v>1900</v>
      </c>
      <c r="H309" s="288" t="s">
        <v>1769</v>
      </c>
      <c r="I309" s="289" t="s">
        <v>1901</v>
      </c>
      <c r="J309" s="290" t="s">
        <v>1163</v>
      </c>
      <c r="K309" s="290" t="s">
        <v>65</v>
      </c>
      <c r="L309" s="290" t="s">
        <v>66</v>
      </c>
      <c r="M309" s="290" t="s">
        <v>66</v>
      </c>
      <c r="N309" s="290" t="s">
        <v>68</v>
      </c>
      <c r="O309" s="291" t="s">
        <v>1164</v>
      </c>
      <c r="P309" s="291" t="s">
        <v>1165</v>
      </c>
      <c r="Q309" s="290" t="s">
        <v>68</v>
      </c>
      <c r="R309" s="290" t="s">
        <v>70</v>
      </c>
      <c r="S309" s="293">
        <v>45658</v>
      </c>
      <c r="T309" s="293">
        <v>46022</v>
      </c>
      <c r="U309" s="294">
        <v>0.25</v>
      </c>
      <c r="V309" s="294">
        <v>0.25</v>
      </c>
      <c r="W309" s="294">
        <v>0.25</v>
      </c>
      <c r="X309" s="294">
        <v>0.25</v>
      </c>
      <c r="Y309" s="294">
        <v>1</v>
      </c>
      <c r="Z309" s="295">
        <f>85000/4</f>
        <v>21250</v>
      </c>
      <c r="AA309" s="295">
        <f t="shared" ref="AA309:AC309" si="40">85000/4</f>
        <v>21250</v>
      </c>
      <c r="AB309" s="295">
        <f t="shared" si="40"/>
        <v>21250</v>
      </c>
      <c r="AC309" s="295">
        <f t="shared" si="40"/>
        <v>21250</v>
      </c>
      <c r="AD309" s="295">
        <f>SUBTOTAL(9,Z309:AC309)</f>
        <v>85000</v>
      </c>
      <c r="AE309" s="295">
        <f t="shared" si="39"/>
        <v>85000</v>
      </c>
      <c r="AF309" s="296">
        <v>0</v>
      </c>
      <c r="AG309" s="304">
        <v>85000</v>
      </c>
      <c r="AH309" s="299" t="s">
        <v>2221</v>
      </c>
      <c r="AI309" s="299" t="s">
        <v>2222</v>
      </c>
      <c r="AJ309" s="161" t="s">
        <v>2262</v>
      </c>
      <c r="AK309" s="285" t="s">
        <v>1913</v>
      </c>
    </row>
    <row r="310" spans="1:37" ht="86.25" customHeight="1" x14ac:dyDescent="0.3">
      <c r="A310" s="285" t="s">
        <v>277</v>
      </c>
      <c r="B310" s="285" t="s">
        <v>81</v>
      </c>
      <c r="C310" s="285" t="s">
        <v>1154</v>
      </c>
      <c r="D310" s="285" t="s">
        <v>209</v>
      </c>
      <c r="E310" s="286" t="s">
        <v>1155</v>
      </c>
      <c r="F310" s="287" t="s">
        <v>435</v>
      </c>
      <c r="G310" s="305" t="s">
        <v>2068</v>
      </c>
      <c r="H310" s="288" t="s">
        <v>1769</v>
      </c>
      <c r="I310" s="306" t="s">
        <v>2163</v>
      </c>
      <c r="J310" s="307" t="s">
        <v>2164</v>
      </c>
      <c r="K310" s="290" t="s">
        <v>65</v>
      </c>
      <c r="L310" s="290" t="s">
        <v>66</v>
      </c>
      <c r="M310" s="290" t="s">
        <v>66</v>
      </c>
      <c r="N310" s="290" t="s">
        <v>68</v>
      </c>
      <c r="O310" s="291"/>
      <c r="P310" s="308"/>
      <c r="Q310" s="290" t="s">
        <v>68</v>
      </c>
      <c r="R310" s="290" t="s">
        <v>70</v>
      </c>
      <c r="S310" s="293">
        <v>45658</v>
      </c>
      <c r="T310" s="293">
        <v>46022</v>
      </c>
      <c r="U310" s="294">
        <v>0.25</v>
      </c>
      <c r="V310" s="294">
        <v>0.25</v>
      </c>
      <c r="W310" s="294">
        <v>0.25</v>
      </c>
      <c r="X310" s="294">
        <v>0.25</v>
      </c>
      <c r="Y310" s="294">
        <v>1</v>
      </c>
      <c r="Z310" s="295"/>
      <c r="AA310" s="295">
        <v>6600</v>
      </c>
      <c r="AB310" s="295"/>
      <c r="AC310" s="295"/>
      <c r="AD310" s="295">
        <f>SUBTOTAL(9,Z310:AC310)</f>
        <v>6600</v>
      </c>
      <c r="AE310" s="295">
        <f t="shared" si="39"/>
        <v>6600</v>
      </c>
      <c r="AF310" s="296">
        <v>0</v>
      </c>
      <c r="AG310" s="304">
        <f>SUM(AE310:AF310)</f>
        <v>6600</v>
      </c>
      <c r="AH310" s="299" t="s">
        <v>2223</v>
      </c>
      <c r="AI310" s="299" t="s">
        <v>2224</v>
      </c>
      <c r="AJ310" s="161" t="s">
        <v>159</v>
      </c>
      <c r="AK310" s="285" t="s">
        <v>1913</v>
      </c>
    </row>
    <row r="311" spans="1:37" ht="72" x14ac:dyDescent="0.3">
      <c r="A311" s="285" t="s">
        <v>277</v>
      </c>
      <c r="B311" s="285" t="s">
        <v>81</v>
      </c>
      <c r="C311" s="285" t="s">
        <v>1154</v>
      </c>
      <c r="D311" s="285" t="s">
        <v>209</v>
      </c>
      <c r="E311" s="286" t="s">
        <v>1155</v>
      </c>
      <c r="F311" s="287" t="s">
        <v>60</v>
      </c>
      <c r="G311" s="288" t="s">
        <v>1902</v>
      </c>
      <c r="H311" s="289" t="s">
        <v>1903</v>
      </c>
      <c r="I311" s="289" t="s">
        <v>1904</v>
      </c>
      <c r="J311" s="290" t="s">
        <v>1124</v>
      </c>
      <c r="K311" s="290" t="s">
        <v>65</v>
      </c>
      <c r="L311" s="290" t="s">
        <v>66</v>
      </c>
      <c r="M311" s="290" t="s">
        <v>66</v>
      </c>
      <c r="N311" s="290" t="s">
        <v>158</v>
      </c>
      <c r="O311" s="291" t="s">
        <v>1160</v>
      </c>
      <c r="P311" s="308" t="s">
        <v>1161</v>
      </c>
      <c r="Q311" s="290" t="s">
        <v>158</v>
      </c>
      <c r="R311" s="290" t="s">
        <v>70</v>
      </c>
      <c r="S311" s="293">
        <v>45324</v>
      </c>
      <c r="T311" s="293">
        <v>45473</v>
      </c>
      <c r="U311" s="294">
        <v>0.4</v>
      </c>
      <c r="V311" s="294">
        <v>0.6</v>
      </c>
      <c r="W311" s="294"/>
      <c r="X311" s="294"/>
      <c r="Y311" s="294">
        <v>1</v>
      </c>
      <c r="Z311" s="295">
        <v>0</v>
      </c>
      <c r="AA311" s="295">
        <v>0</v>
      </c>
      <c r="AB311" s="296">
        <v>0</v>
      </c>
      <c r="AC311" s="296">
        <v>0</v>
      </c>
      <c r="AD311" s="295">
        <v>0</v>
      </c>
      <c r="AE311" s="296">
        <v>0</v>
      </c>
      <c r="AF311" s="296">
        <v>0</v>
      </c>
      <c r="AG311" s="297">
        <v>0</v>
      </c>
      <c r="AH311" s="291" t="s">
        <v>66</v>
      </c>
      <c r="AI311" s="291" t="s">
        <v>66</v>
      </c>
      <c r="AJ311" s="161" t="s">
        <v>66</v>
      </c>
      <c r="AK311" s="285" t="s">
        <v>1914</v>
      </c>
    </row>
    <row r="312" spans="1:37" ht="72" x14ac:dyDescent="0.3">
      <c r="A312" s="285" t="s">
        <v>277</v>
      </c>
      <c r="B312" s="285" t="s">
        <v>81</v>
      </c>
      <c r="C312" s="285" t="s">
        <v>1154</v>
      </c>
      <c r="D312" s="285" t="s">
        <v>209</v>
      </c>
      <c r="E312" s="286" t="s">
        <v>1155</v>
      </c>
      <c r="F312" s="287" t="s">
        <v>75</v>
      </c>
      <c r="G312" s="288" t="s">
        <v>1905</v>
      </c>
      <c r="H312" s="288" t="s">
        <v>1906</v>
      </c>
      <c r="I312" s="289" t="s">
        <v>1907</v>
      </c>
      <c r="J312" s="290" t="s">
        <v>1166</v>
      </c>
      <c r="K312" s="290" t="s">
        <v>65</v>
      </c>
      <c r="L312" s="290" t="s">
        <v>66</v>
      </c>
      <c r="M312" s="290" t="s">
        <v>66</v>
      </c>
      <c r="N312" s="290"/>
      <c r="O312" s="291"/>
      <c r="P312" s="291"/>
      <c r="Q312" s="290"/>
      <c r="R312" s="290"/>
      <c r="S312" s="293">
        <v>45293</v>
      </c>
      <c r="T312" s="293">
        <v>45656</v>
      </c>
      <c r="U312" s="309">
        <f>50/4</f>
        <v>12.5</v>
      </c>
      <c r="V312" s="309">
        <f t="shared" ref="V312:X312" si="41">50/4</f>
        <v>12.5</v>
      </c>
      <c r="W312" s="309">
        <f t="shared" si="41"/>
        <v>12.5</v>
      </c>
      <c r="X312" s="309">
        <f t="shared" si="41"/>
        <v>12.5</v>
      </c>
      <c r="Y312" s="309">
        <f>SUM(U312:X312)</f>
        <v>50</v>
      </c>
      <c r="Z312" s="295">
        <v>0</v>
      </c>
      <c r="AA312" s="295">
        <v>0</v>
      </c>
      <c r="AB312" s="296">
        <v>0</v>
      </c>
      <c r="AC312" s="296">
        <v>0</v>
      </c>
      <c r="AD312" s="295">
        <v>0</v>
      </c>
      <c r="AE312" s="295">
        <v>0</v>
      </c>
      <c r="AF312" s="296">
        <v>0</v>
      </c>
      <c r="AG312" s="296">
        <v>0</v>
      </c>
      <c r="AH312" s="291" t="s">
        <v>66</v>
      </c>
      <c r="AI312" s="291" t="s">
        <v>66</v>
      </c>
      <c r="AJ312" s="161" t="s">
        <v>66</v>
      </c>
      <c r="AK312" s="285" t="s">
        <v>1908</v>
      </c>
    </row>
    <row r="313" spans="1:37" ht="72" x14ac:dyDescent="0.3">
      <c r="A313" s="285" t="s">
        <v>277</v>
      </c>
      <c r="B313" s="285" t="s">
        <v>81</v>
      </c>
      <c r="C313" s="285" t="s">
        <v>1154</v>
      </c>
      <c r="D313" s="285" t="s">
        <v>209</v>
      </c>
      <c r="E313" s="286" t="s">
        <v>1155</v>
      </c>
      <c r="F313" s="287" t="s">
        <v>83</v>
      </c>
      <c r="G313" s="288" t="s">
        <v>1909</v>
      </c>
      <c r="H313" s="288" t="s">
        <v>1910</v>
      </c>
      <c r="I313" s="289" t="s">
        <v>1911</v>
      </c>
      <c r="J313" s="290" t="s">
        <v>1912</v>
      </c>
      <c r="K313" s="290" t="s">
        <v>65</v>
      </c>
      <c r="L313" s="290" t="s">
        <v>66</v>
      </c>
      <c r="M313" s="290" t="s">
        <v>66</v>
      </c>
      <c r="N313" s="290" t="s">
        <v>68</v>
      </c>
      <c r="O313" s="291"/>
      <c r="P313" s="291"/>
      <c r="Q313" s="290"/>
      <c r="R313" s="290"/>
      <c r="S313" s="293">
        <v>45293</v>
      </c>
      <c r="T313" s="293">
        <v>45657</v>
      </c>
      <c r="U313" s="309">
        <f>500/4</f>
        <v>125</v>
      </c>
      <c r="V313" s="309">
        <f t="shared" ref="V313:X313" si="42">500/4</f>
        <v>125</v>
      </c>
      <c r="W313" s="309">
        <f t="shared" si="42"/>
        <v>125</v>
      </c>
      <c r="X313" s="309">
        <f t="shared" si="42"/>
        <v>125</v>
      </c>
      <c r="Y313" s="309">
        <f>SUM(U313:X313)</f>
        <v>500</v>
      </c>
      <c r="Z313" s="295">
        <v>0</v>
      </c>
      <c r="AA313" s="295">
        <v>0</v>
      </c>
      <c r="AB313" s="296">
        <v>0</v>
      </c>
      <c r="AC313" s="296">
        <v>0</v>
      </c>
      <c r="AD313" s="295">
        <v>0</v>
      </c>
      <c r="AE313" s="295">
        <v>0</v>
      </c>
      <c r="AF313" s="296">
        <v>0</v>
      </c>
      <c r="AG313" s="296">
        <v>0</v>
      </c>
      <c r="AH313" s="291" t="s">
        <v>66</v>
      </c>
      <c r="AI313" s="291" t="s">
        <v>66</v>
      </c>
      <c r="AJ313" s="161" t="s">
        <v>66</v>
      </c>
      <c r="AK313" s="285" t="s">
        <v>1908</v>
      </c>
    </row>
    <row r="314" spans="1:37" ht="72" x14ac:dyDescent="0.3">
      <c r="A314" s="285" t="s">
        <v>277</v>
      </c>
      <c r="B314" s="285" t="s">
        <v>81</v>
      </c>
      <c r="C314" s="285" t="s">
        <v>1154</v>
      </c>
      <c r="D314" s="285" t="s">
        <v>209</v>
      </c>
      <c r="E314" s="286" t="s">
        <v>1155</v>
      </c>
      <c r="F314" s="287" t="s">
        <v>91</v>
      </c>
      <c r="G314" s="288" t="s">
        <v>1744</v>
      </c>
      <c r="H314" s="288" t="s">
        <v>1794</v>
      </c>
      <c r="I314" s="289" t="s">
        <v>1915</v>
      </c>
      <c r="J314" s="290" t="s">
        <v>1167</v>
      </c>
      <c r="K314" s="290" t="s">
        <v>65</v>
      </c>
      <c r="L314" s="290" t="s">
        <v>66</v>
      </c>
      <c r="M314" s="290" t="s">
        <v>66</v>
      </c>
      <c r="N314" s="290" t="s">
        <v>68</v>
      </c>
      <c r="O314" s="291"/>
      <c r="P314" s="291"/>
      <c r="Q314" s="290"/>
      <c r="R314" s="290"/>
      <c r="S314" s="293">
        <v>45293</v>
      </c>
      <c r="T314" s="293">
        <v>45657</v>
      </c>
      <c r="U314" s="309">
        <v>187.5</v>
      </c>
      <c r="V314" s="309">
        <v>187.5</v>
      </c>
      <c r="W314" s="309">
        <v>187.5</v>
      </c>
      <c r="X314" s="309">
        <v>187.5</v>
      </c>
      <c r="Y314" s="309">
        <f>SUM(U314:X314)</f>
        <v>750</v>
      </c>
      <c r="Z314" s="295">
        <v>0</v>
      </c>
      <c r="AA314" s="295">
        <v>0</v>
      </c>
      <c r="AB314" s="296">
        <v>0</v>
      </c>
      <c r="AC314" s="296">
        <v>0</v>
      </c>
      <c r="AD314" s="295">
        <v>0</v>
      </c>
      <c r="AE314" s="295">
        <v>0</v>
      </c>
      <c r="AF314" s="296">
        <v>0</v>
      </c>
      <c r="AG314" s="296">
        <v>0</v>
      </c>
      <c r="AH314" s="291" t="s">
        <v>66</v>
      </c>
      <c r="AI314" s="291" t="s">
        <v>66</v>
      </c>
      <c r="AJ314" s="161" t="s">
        <v>66</v>
      </c>
      <c r="AK314" s="285" t="s">
        <v>1913</v>
      </c>
    </row>
    <row r="315" spans="1:37" ht="72" x14ac:dyDescent="0.3">
      <c r="A315" s="285" t="s">
        <v>277</v>
      </c>
      <c r="B315" s="285" t="s">
        <v>81</v>
      </c>
      <c r="C315" s="285" t="s">
        <v>1154</v>
      </c>
      <c r="D315" s="285" t="s">
        <v>209</v>
      </c>
      <c r="E315" s="286" t="s">
        <v>1155</v>
      </c>
      <c r="F315" s="287" t="s">
        <v>99</v>
      </c>
      <c r="G315" s="288" t="s">
        <v>1746</v>
      </c>
      <c r="H315" s="288" t="s">
        <v>1747</v>
      </c>
      <c r="I315" s="289" t="s">
        <v>1748</v>
      </c>
      <c r="J315" s="290" t="s">
        <v>1749</v>
      </c>
      <c r="K315" s="290" t="s">
        <v>65</v>
      </c>
      <c r="L315" s="290" t="s">
        <v>66</v>
      </c>
      <c r="M315" s="290" t="s">
        <v>66</v>
      </c>
      <c r="N315" s="290" t="s">
        <v>68</v>
      </c>
      <c r="O315" s="291"/>
      <c r="P315" s="291"/>
      <c r="Q315" s="290"/>
      <c r="R315" s="290"/>
      <c r="S315" s="293">
        <v>45293</v>
      </c>
      <c r="T315" s="293">
        <v>45657</v>
      </c>
      <c r="U315" s="310">
        <v>0.25</v>
      </c>
      <c r="V315" s="310">
        <v>0.25</v>
      </c>
      <c r="W315" s="310">
        <v>0.25</v>
      </c>
      <c r="X315" s="310">
        <v>0.25</v>
      </c>
      <c r="Y315" s="310">
        <v>1</v>
      </c>
      <c r="Z315" s="295">
        <v>0</v>
      </c>
      <c r="AA315" s="295">
        <v>0</v>
      </c>
      <c r="AB315" s="296">
        <v>0</v>
      </c>
      <c r="AC315" s="296">
        <v>0</v>
      </c>
      <c r="AD315" s="295">
        <v>0</v>
      </c>
      <c r="AE315" s="311">
        <v>0</v>
      </c>
      <c r="AF315" s="312">
        <v>0</v>
      </c>
      <c r="AG315" s="296">
        <v>0</v>
      </c>
      <c r="AH315" s="291" t="s">
        <v>66</v>
      </c>
      <c r="AI315" s="291" t="s">
        <v>66</v>
      </c>
      <c r="AJ315" s="161" t="s">
        <v>66</v>
      </c>
      <c r="AK315" s="300" t="s">
        <v>1894</v>
      </c>
    </row>
    <row r="316" spans="1:37" ht="21" customHeight="1" x14ac:dyDescent="0.3">
      <c r="A316" s="87"/>
      <c r="B316" s="55"/>
      <c r="C316" s="55"/>
      <c r="D316" s="55"/>
      <c r="E316" s="55"/>
      <c r="F316" s="55"/>
      <c r="G316" s="211"/>
      <c r="H316" s="211"/>
      <c r="I316" s="55"/>
      <c r="J316" s="55"/>
      <c r="K316" s="55"/>
      <c r="L316" s="55"/>
      <c r="M316" s="55"/>
      <c r="N316" s="55"/>
      <c r="O316" s="55"/>
      <c r="P316" s="88" t="s">
        <v>1168</v>
      </c>
      <c r="Q316" s="55"/>
      <c r="R316" s="55"/>
      <c r="S316" s="55"/>
      <c r="T316" s="55"/>
      <c r="U316" s="55"/>
      <c r="V316" s="55"/>
      <c r="W316" s="55"/>
      <c r="X316" s="55"/>
      <c r="Y316" s="55"/>
      <c r="Z316" s="55"/>
      <c r="AA316" s="55"/>
      <c r="AB316" s="55"/>
      <c r="AC316" s="55"/>
      <c r="AD316" s="55"/>
      <c r="AE316" s="89">
        <f>SUM(AE306:AE315)</f>
        <v>168100</v>
      </c>
      <c r="AF316" s="184">
        <f>SUM(AF306:AF315)</f>
        <v>0</v>
      </c>
      <c r="AG316" s="89">
        <f>SUM(AG306:AG315)</f>
        <v>168100</v>
      </c>
      <c r="AH316" s="55"/>
      <c r="AI316" s="55"/>
      <c r="AJ316" s="55"/>
      <c r="AK316" s="61"/>
    </row>
    <row r="317" spans="1:37" ht="104.25" customHeight="1" x14ac:dyDescent="0.3">
      <c r="A317" s="30" t="s">
        <v>96</v>
      </c>
      <c r="B317" s="30" t="s">
        <v>97</v>
      </c>
      <c r="C317" s="30" t="s">
        <v>1149</v>
      </c>
      <c r="D317" s="30" t="s">
        <v>370</v>
      </c>
      <c r="E317" s="31" t="s">
        <v>1169</v>
      </c>
      <c r="F317" s="103" t="s">
        <v>60</v>
      </c>
      <c r="G317" s="30" t="s">
        <v>1857</v>
      </c>
      <c r="H317" s="30" t="s">
        <v>1858</v>
      </c>
      <c r="I317" s="30" t="s">
        <v>1859</v>
      </c>
      <c r="J317" s="30" t="s">
        <v>1860</v>
      </c>
      <c r="K317" s="30" t="s">
        <v>65</v>
      </c>
      <c r="L317" s="30" t="s">
        <v>66</v>
      </c>
      <c r="M317" s="30" t="s">
        <v>65</v>
      </c>
      <c r="N317" s="30" t="s">
        <v>68</v>
      </c>
      <c r="O317" s="96" t="s">
        <v>66</v>
      </c>
      <c r="P317" s="96" t="s">
        <v>66</v>
      </c>
      <c r="Q317" s="30" t="s">
        <v>69</v>
      </c>
      <c r="R317" s="30" t="s">
        <v>419</v>
      </c>
      <c r="S317" s="313">
        <v>45659</v>
      </c>
      <c r="T317" s="313">
        <v>45896</v>
      </c>
      <c r="U317" s="240">
        <v>0.25</v>
      </c>
      <c r="V317" s="240">
        <v>0.5</v>
      </c>
      <c r="W317" s="240">
        <v>0.25</v>
      </c>
      <c r="X317" s="240"/>
      <c r="Y317" s="240">
        <v>1</v>
      </c>
      <c r="Z317" s="37">
        <v>0</v>
      </c>
      <c r="AA317" s="37">
        <v>0</v>
      </c>
      <c r="AB317" s="38">
        <v>0</v>
      </c>
      <c r="AC317" s="38">
        <v>0</v>
      </c>
      <c r="AD317" s="37">
        <v>0</v>
      </c>
      <c r="AE317" s="37">
        <v>0</v>
      </c>
      <c r="AF317" s="38">
        <v>0</v>
      </c>
      <c r="AG317" s="38">
        <v>0</v>
      </c>
      <c r="AH317" s="39" t="s">
        <v>66</v>
      </c>
      <c r="AI317" s="39" t="s">
        <v>66</v>
      </c>
      <c r="AJ317" s="161" t="s">
        <v>66</v>
      </c>
      <c r="AK317" s="30" t="s">
        <v>1861</v>
      </c>
    </row>
    <row r="318" spans="1:37" ht="100.8" x14ac:dyDescent="0.3">
      <c r="A318" s="30" t="s">
        <v>96</v>
      </c>
      <c r="B318" s="30" t="s">
        <v>217</v>
      </c>
      <c r="C318" s="30" t="s">
        <v>1149</v>
      </c>
      <c r="D318" s="30" t="s">
        <v>370</v>
      </c>
      <c r="E318" s="31" t="s">
        <v>1169</v>
      </c>
      <c r="F318" s="103" t="s">
        <v>75</v>
      </c>
      <c r="G318" s="30" t="s">
        <v>1862</v>
      </c>
      <c r="H318" s="30" t="s">
        <v>1863</v>
      </c>
      <c r="I318" s="30" t="s">
        <v>1864</v>
      </c>
      <c r="J318" s="30" t="s">
        <v>1860</v>
      </c>
      <c r="K318" s="30" t="s">
        <v>65</v>
      </c>
      <c r="L318" s="30" t="s">
        <v>66</v>
      </c>
      <c r="M318" s="30" t="s">
        <v>65</v>
      </c>
      <c r="N318" s="30" t="s">
        <v>68</v>
      </c>
      <c r="O318" s="96" t="s">
        <v>66</v>
      </c>
      <c r="P318" s="96" t="s">
        <v>66</v>
      </c>
      <c r="Q318" s="30" t="s">
        <v>69</v>
      </c>
      <c r="R318" s="30" t="s">
        <v>419</v>
      </c>
      <c r="S318" s="313">
        <v>45659</v>
      </c>
      <c r="T318" s="313">
        <v>45747</v>
      </c>
      <c r="U318" s="30">
        <v>1</v>
      </c>
      <c r="V318" s="30"/>
      <c r="W318" s="30"/>
      <c r="X318" s="30"/>
      <c r="Y318" s="30">
        <f>SUM(U318:X318)</f>
        <v>1</v>
      </c>
      <c r="Z318" s="37">
        <v>0</v>
      </c>
      <c r="AA318" s="37">
        <v>0</v>
      </c>
      <c r="AB318" s="38">
        <v>0</v>
      </c>
      <c r="AC318" s="38">
        <v>0</v>
      </c>
      <c r="AD318" s="37">
        <v>0</v>
      </c>
      <c r="AE318" s="37">
        <v>0</v>
      </c>
      <c r="AF318" s="38">
        <v>0</v>
      </c>
      <c r="AG318" s="38">
        <v>0</v>
      </c>
      <c r="AH318" s="39" t="s">
        <v>66</v>
      </c>
      <c r="AI318" s="39" t="s">
        <v>66</v>
      </c>
      <c r="AJ318" s="161" t="s">
        <v>66</v>
      </c>
      <c r="AK318" s="30" t="s">
        <v>1865</v>
      </c>
    </row>
    <row r="319" spans="1:37" ht="82.5" customHeight="1" x14ac:dyDescent="0.3">
      <c r="A319" s="30" t="s">
        <v>259</v>
      </c>
      <c r="B319" s="30" t="s">
        <v>643</v>
      </c>
      <c r="C319" s="30" t="s">
        <v>1171</v>
      </c>
      <c r="D319" s="30" t="s">
        <v>209</v>
      </c>
      <c r="E319" s="31" t="s">
        <v>1169</v>
      </c>
      <c r="F319" s="103" t="s">
        <v>83</v>
      </c>
      <c r="G319" s="30" t="s">
        <v>1866</v>
      </c>
      <c r="H319" s="30" t="s">
        <v>1867</v>
      </c>
      <c r="I319" s="30" t="s">
        <v>1868</v>
      </c>
      <c r="J319" s="30" t="s">
        <v>1869</v>
      </c>
      <c r="K319" s="30" t="s">
        <v>65</v>
      </c>
      <c r="L319" s="30" t="s">
        <v>66</v>
      </c>
      <c r="M319" s="30" t="s">
        <v>65</v>
      </c>
      <c r="N319" s="30" t="s">
        <v>68</v>
      </c>
      <c r="O319" s="96" t="s">
        <v>66</v>
      </c>
      <c r="P319" s="96" t="s">
        <v>66</v>
      </c>
      <c r="Q319" s="30" t="s">
        <v>69</v>
      </c>
      <c r="R319" s="30" t="s">
        <v>70</v>
      </c>
      <c r="S319" s="313">
        <v>45659</v>
      </c>
      <c r="T319" s="313">
        <v>46022</v>
      </c>
      <c r="U319" s="314">
        <f>200/4</f>
        <v>50</v>
      </c>
      <c r="V319" s="314">
        <f t="shared" ref="V319:X319" si="43">200/4</f>
        <v>50</v>
      </c>
      <c r="W319" s="314">
        <f t="shared" si="43"/>
        <v>50</v>
      </c>
      <c r="X319" s="314">
        <f t="shared" si="43"/>
        <v>50</v>
      </c>
      <c r="Y319" s="314">
        <f>SUM(U319:X319)</f>
        <v>200</v>
      </c>
      <c r="Z319" s="37">
        <v>0</v>
      </c>
      <c r="AA319" s="37">
        <v>0</v>
      </c>
      <c r="AB319" s="38">
        <v>0</v>
      </c>
      <c r="AC319" s="38">
        <v>0</v>
      </c>
      <c r="AD319" s="37">
        <v>0</v>
      </c>
      <c r="AE319" s="37">
        <v>0</v>
      </c>
      <c r="AF319" s="38">
        <v>0</v>
      </c>
      <c r="AG319" s="38">
        <v>0</v>
      </c>
      <c r="AH319" s="39" t="s">
        <v>66</v>
      </c>
      <c r="AI319" s="39" t="s">
        <v>66</v>
      </c>
      <c r="AJ319" s="161" t="s">
        <v>66</v>
      </c>
      <c r="AK319" s="30" t="s">
        <v>1870</v>
      </c>
    </row>
    <row r="320" spans="1:37" ht="141.75" customHeight="1" x14ac:dyDescent="0.3">
      <c r="A320" s="30" t="s">
        <v>259</v>
      </c>
      <c r="B320" s="30" t="s">
        <v>643</v>
      </c>
      <c r="C320" s="30" t="s">
        <v>1171</v>
      </c>
      <c r="D320" s="30" t="s">
        <v>209</v>
      </c>
      <c r="E320" s="31" t="s">
        <v>1169</v>
      </c>
      <c r="F320" s="103" t="s">
        <v>91</v>
      </c>
      <c r="G320" s="30" t="s">
        <v>1871</v>
      </c>
      <c r="H320" s="30" t="s">
        <v>1872</v>
      </c>
      <c r="I320" s="30" t="s">
        <v>1873</v>
      </c>
      <c r="J320" s="30" t="s">
        <v>1874</v>
      </c>
      <c r="K320" s="30" t="s">
        <v>65</v>
      </c>
      <c r="L320" s="30" t="s">
        <v>66</v>
      </c>
      <c r="M320" s="30" t="s">
        <v>65</v>
      </c>
      <c r="N320" s="30" t="s">
        <v>68</v>
      </c>
      <c r="O320" s="96" t="s">
        <v>66</v>
      </c>
      <c r="P320" s="96" t="s">
        <v>66</v>
      </c>
      <c r="Q320" s="30" t="s">
        <v>69</v>
      </c>
      <c r="R320" s="30" t="s">
        <v>70</v>
      </c>
      <c r="S320" s="313">
        <v>45659</v>
      </c>
      <c r="T320" s="313">
        <v>46022</v>
      </c>
      <c r="U320" s="314">
        <f>500/4</f>
        <v>125</v>
      </c>
      <c r="V320" s="314">
        <f t="shared" ref="V320:X320" si="44">500/4</f>
        <v>125</v>
      </c>
      <c r="W320" s="314">
        <f t="shared" si="44"/>
        <v>125</v>
      </c>
      <c r="X320" s="314">
        <f t="shared" si="44"/>
        <v>125</v>
      </c>
      <c r="Y320" s="314">
        <f>SUM(U320:X320)</f>
        <v>500</v>
      </c>
      <c r="Z320" s="37">
        <v>0</v>
      </c>
      <c r="AA320" s="37">
        <v>0</v>
      </c>
      <c r="AB320" s="38">
        <v>0</v>
      </c>
      <c r="AC320" s="38">
        <v>0</v>
      </c>
      <c r="AD320" s="37">
        <v>0</v>
      </c>
      <c r="AE320" s="37">
        <v>0</v>
      </c>
      <c r="AF320" s="38">
        <v>0</v>
      </c>
      <c r="AG320" s="38">
        <v>0</v>
      </c>
      <c r="AH320" s="39" t="s">
        <v>66</v>
      </c>
      <c r="AI320" s="39" t="s">
        <v>66</v>
      </c>
      <c r="AJ320" s="161" t="s">
        <v>66</v>
      </c>
      <c r="AK320" s="30" t="s">
        <v>1870</v>
      </c>
    </row>
    <row r="321" spans="1:37" ht="129" customHeight="1" x14ac:dyDescent="0.3">
      <c r="A321" s="30" t="s">
        <v>96</v>
      </c>
      <c r="B321" s="30" t="s">
        <v>217</v>
      </c>
      <c r="C321" s="30" t="s">
        <v>1149</v>
      </c>
      <c r="D321" s="30" t="s">
        <v>370</v>
      </c>
      <c r="E321" s="31" t="s">
        <v>1169</v>
      </c>
      <c r="F321" s="103" t="s">
        <v>99</v>
      </c>
      <c r="G321" s="30" t="s">
        <v>1875</v>
      </c>
      <c r="H321" s="30" t="s">
        <v>1876</v>
      </c>
      <c r="I321" s="30" t="s">
        <v>1877</v>
      </c>
      <c r="J321" s="30" t="s">
        <v>1860</v>
      </c>
      <c r="K321" s="30" t="s">
        <v>65</v>
      </c>
      <c r="L321" s="30" t="s">
        <v>66</v>
      </c>
      <c r="M321" s="30" t="s">
        <v>65</v>
      </c>
      <c r="N321" s="30" t="s">
        <v>68</v>
      </c>
      <c r="O321" s="96" t="s">
        <v>66</v>
      </c>
      <c r="P321" s="96" t="s">
        <v>66</v>
      </c>
      <c r="Q321" s="30" t="s">
        <v>69</v>
      </c>
      <c r="R321" s="30" t="s">
        <v>70</v>
      </c>
      <c r="S321" s="313">
        <v>45667</v>
      </c>
      <c r="T321" s="313">
        <v>46022</v>
      </c>
      <c r="U321" s="30">
        <v>1</v>
      </c>
      <c r="V321" s="30">
        <v>2</v>
      </c>
      <c r="W321" s="30">
        <v>2</v>
      </c>
      <c r="X321" s="30">
        <v>1</v>
      </c>
      <c r="Y321" s="30">
        <f>SUM(U321:X321)</f>
        <v>6</v>
      </c>
      <c r="Z321" s="37">
        <v>0</v>
      </c>
      <c r="AA321" s="37">
        <v>0</v>
      </c>
      <c r="AB321" s="38">
        <v>0</v>
      </c>
      <c r="AC321" s="38">
        <v>0</v>
      </c>
      <c r="AD321" s="37">
        <v>0</v>
      </c>
      <c r="AE321" s="37">
        <v>0</v>
      </c>
      <c r="AF321" s="38">
        <v>0</v>
      </c>
      <c r="AG321" s="38">
        <v>0</v>
      </c>
      <c r="AH321" s="39" t="s">
        <v>66</v>
      </c>
      <c r="AI321" s="39" t="s">
        <v>66</v>
      </c>
      <c r="AJ321" s="161" t="s">
        <v>66</v>
      </c>
      <c r="AK321" s="30" t="s">
        <v>1861</v>
      </c>
    </row>
    <row r="322" spans="1:37" ht="82.5" customHeight="1" x14ac:dyDescent="0.3">
      <c r="A322" s="30" t="s">
        <v>96</v>
      </c>
      <c r="B322" s="30" t="s">
        <v>97</v>
      </c>
      <c r="C322" s="30" t="s">
        <v>1171</v>
      </c>
      <c r="D322" s="30" t="s">
        <v>59</v>
      </c>
      <c r="E322" s="31" t="s">
        <v>1878</v>
      </c>
      <c r="F322" s="103" t="s">
        <v>106</v>
      </c>
      <c r="G322" s="30" t="s">
        <v>1879</v>
      </c>
      <c r="H322" s="30" t="s">
        <v>1880</v>
      </c>
      <c r="I322" s="30" t="s">
        <v>1881</v>
      </c>
      <c r="J322" s="30" t="s">
        <v>1178</v>
      </c>
      <c r="K322" s="30" t="s">
        <v>65</v>
      </c>
      <c r="L322" s="30" t="s">
        <v>66</v>
      </c>
      <c r="M322" s="30" t="s">
        <v>65</v>
      </c>
      <c r="N322" s="30" t="s">
        <v>433</v>
      </c>
      <c r="O322" s="96" t="s">
        <v>66</v>
      </c>
      <c r="P322" s="96" t="s">
        <v>66</v>
      </c>
      <c r="Q322" s="30" t="s">
        <v>68</v>
      </c>
      <c r="R322" s="30" t="s">
        <v>70</v>
      </c>
      <c r="S322" s="313" t="s">
        <v>1882</v>
      </c>
      <c r="T322" s="313">
        <v>46021</v>
      </c>
      <c r="U322" s="240"/>
      <c r="V322" s="240">
        <v>0.2</v>
      </c>
      <c r="W322" s="240">
        <v>0.45</v>
      </c>
      <c r="X322" s="240">
        <v>0.35</v>
      </c>
      <c r="Y322" s="240">
        <v>1</v>
      </c>
      <c r="Z322" s="37">
        <v>0</v>
      </c>
      <c r="AA322" s="37">
        <v>0</v>
      </c>
      <c r="AB322" s="38">
        <v>0</v>
      </c>
      <c r="AC322" s="38">
        <v>0</v>
      </c>
      <c r="AD322" s="37">
        <v>0</v>
      </c>
      <c r="AE322" s="37">
        <v>0</v>
      </c>
      <c r="AF322" s="38">
        <v>0</v>
      </c>
      <c r="AG322" s="38">
        <v>0</v>
      </c>
      <c r="AH322" s="39" t="s">
        <v>66</v>
      </c>
      <c r="AI322" s="39" t="s">
        <v>66</v>
      </c>
      <c r="AJ322" s="161" t="s">
        <v>66</v>
      </c>
      <c r="AK322" s="30" t="s">
        <v>1883</v>
      </c>
    </row>
    <row r="323" spans="1:37" ht="100.8" x14ac:dyDescent="0.3">
      <c r="A323" s="30" t="s">
        <v>96</v>
      </c>
      <c r="B323" s="30" t="s">
        <v>217</v>
      </c>
      <c r="C323" s="30" t="s">
        <v>1149</v>
      </c>
      <c r="D323" s="30" t="s">
        <v>370</v>
      </c>
      <c r="E323" s="31" t="s">
        <v>1169</v>
      </c>
      <c r="F323" s="103" t="s">
        <v>161</v>
      </c>
      <c r="G323" s="30" t="s">
        <v>1884</v>
      </c>
      <c r="H323" s="30" t="s">
        <v>1885</v>
      </c>
      <c r="I323" s="30" t="s">
        <v>1886</v>
      </c>
      <c r="J323" s="30" t="s">
        <v>1860</v>
      </c>
      <c r="K323" s="30" t="s">
        <v>65</v>
      </c>
      <c r="L323" s="30" t="s">
        <v>66</v>
      </c>
      <c r="M323" s="30" t="s">
        <v>65</v>
      </c>
      <c r="N323" s="30" t="s">
        <v>68</v>
      </c>
      <c r="O323" s="96" t="s">
        <v>66</v>
      </c>
      <c r="P323" s="96" t="s">
        <v>66</v>
      </c>
      <c r="Q323" s="30" t="s">
        <v>69</v>
      </c>
      <c r="R323" s="30" t="s">
        <v>419</v>
      </c>
      <c r="S323" s="313">
        <v>45768</v>
      </c>
      <c r="T323" s="313">
        <v>45838</v>
      </c>
      <c r="U323" s="30"/>
      <c r="V323" s="30">
        <v>1</v>
      </c>
      <c r="W323" s="30"/>
      <c r="X323" s="30"/>
      <c r="Y323" s="30">
        <v>1</v>
      </c>
      <c r="Z323" s="37">
        <v>0</v>
      </c>
      <c r="AA323" s="37">
        <v>0</v>
      </c>
      <c r="AB323" s="38">
        <v>0</v>
      </c>
      <c r="AC323" s="38">
        <v>0</v>
      </c>
      <c r="AD323" s="37">
        <v>0</v>
      </c>
      <c r="AE323" s="37">
        <v>0</v>
      </c>
      <c r="AF323" s="38">
        <v>0</v>
      </c>
      <c r="AG323" s="38">
        <v>0</v>
      </c>
      <c r="AH323" s="39" t="s">
        <v>66</v>
      </c>
      <c r="AI323" s="39" t="s">
        <v>66</v>
      </c>
      <c r="AJ323" s="161" t="s">
        <v>66</v>
      </c>
      <c r="AK323" s="30" t="s">
        <v>1865</v>
      </c>
    </row>
    <row r="324" spans="1:37" ht="86.4" x14ac:dyDescent="0.3">
      <c r="A324" s="30" t="s">
        <v>96</v>
      </c>
      <c r="B324" s="30" t="s">
        <v>217</v>
      </c>
      <c r="C324" s="30" t="s">
        <v>1149</v>
      </c>
      <c r="D324" s="30" t="s">
        <v>370</v>
      </c>
      <c r="E324" s="31" t="s">
        <v>1169</v>
      </c>
      <c r="F324" s="103" t="s">
        <v>168</v>
      </c>
      <c r="G324" s="30" t="s">
        <v>1887</v>
      </c>
      <c r="H324" s="30" t="s">
        <v>1885</v>
      </c>
      <c r="I324" s="30" t="s">
        <v>1888</v>
      </c>
      <c r="J324" s="30" t="s">
        <v>1860</v>
      </c>
      <c r="K324" s="30" t="s">
        <v>65</v>
      </c>
      <c r="L324" s="30" t="s">
        <v>66</v>
      </c>
      <c r="M324" s="30" t="s">
        <v>65</v>
      </c>
      <c r="N324" s="30" t="s">
        <v>68</v>
      </c>
      <c r="O324" s="96" t="s">
        <v>66</v>
      </c>
      <c r="P324" s="96" t="s">
        <v>66</v>
      </c>
      <c r="Q324" s="30" t="s">
        <v>69</v>
      </c>
      <c r="R324" s="30" t="s">
        <v>419</v>
      </c>
      <c r="S324" s="313">
        <v>45768</v>
      </c>
      <c r="T324" s="313">
        <v>45838</v>
      </c>
      <c r="U324" s="30"/>
      <c r="V324" s="30">
        <v>1</v>
      </c>
      <c r="W324" s="30"/>
      <c r="X324" s="30"/>
      <c r="Y324" s="30">
        <v>1</v>
      </c>
      <c r="Z324" s="37">
        <v>0</v>
      </c>
      <c r="AA324" s="37">
        <v>0</v>
      </c>
      <c r="AB324" s="38">
        <v>0</v>
      </c>
      <c r="AC324" s="38">
        <v>0</v>
      </c>
      <c r="AD324" s="37">
        <v>0</v>
      </c>
      <c r="AE324" s="37">
        <v>0</v>
      </c>
      <c r="AF324" s="38">
        <v>0</v>
      </c>
      <c r="AG324" s="38">
        <v>0</v>
      </c>
      <c r="AH324" s="39" t="s">
        <v>66</v>
      </c>
      <c r="AI324" s="39" t="s">
        <v>66</v>
      </c>
      <c r="AJ324" s="161" t="s">
        <v>66</v>
      </c>
      <c r="AK324" s="30" t="s">
        <v>1865</v>
      </c>
    </row>
    <row r="325" spans="1:37" ht="82.5" customHeight="1" x14ac:dyDescent="0.3">
      <c r="A325" s="30" t="s">
        <v>259</v>
      </c>
      <c r="B325" s="30" t="s">
        <v>643</v>
      </c>
      <c r="C325" s="30" t="s">
        <v>1171</v>
      </c>
      <c r="D325" s="30" t="s">
        <v>209</v>
      </c>
      <c r="E325" s="31" t="s">
        <v>1169</v>
      </c>
      <c r="F325" s="103" t="s">
        <v>173</v>
      </c>
      <c r="G325" s="30" t="s">
        <v>1830</v>
      </c>
      <c r="H325" s="30" t="s">
        <v>1889</v>
      </c>
      <c r="I325" s="30" t="s">
        <v>1890</v>
      </c>
      <c r="J325" s="30" t="s">
        <v>1833</v>
      </c>
      <c r="K325" s="30" t="s">
        <v>65</v>
      </c>
      <c r="L325" s="30" t="s">
        <v>66</v>
      </c>
      <c r="M325" s="30" t="s">
        <v>65</v>
      </c>
      <c r="N325" s="30" t="s">
        <v>68</v>
      </c>
      <c r="O325" s="96" t="s">
        <v>66</v>
      </c>
      <c r="P325" s="96" t="s">
        <v>66</v>
      </c>
      <c r="Q325" s="30" t="s">
        <v>69</v>
      </c>
      <c r="R325" s="30" t="s">
        <v>70</v>
      </c>
      <c r="S325" s="313">
        <v>45659</v>
      </c>
      <c r="T325" s="313">
        <v>46021</v>
      </c>
      <c r="U325" s="30">
        <f>1000/4</f>
        <v>250</v>
      </c>
      <c r="V325" s="30">
        <f t="shared" ref="V325:X325" si="45">1000/4</f>
        <v>250</v>
      </c>
      <c r="W325" s="30">
        <f t="shared" si="45"/>
        <v>250</v>
      </c>
      <c r="X325" s="30">
        <f t="shared" si="45"/>
        <v>250</v>
      </c>
      <c r="Y325" s="30">
        <f>SUM(U325:X325)</f>
        <v>1000</v>
      </c>
      <c r="Z325" s="37">
        <v>0</v>
      </c>
      <c r="AA325" s="37">
        <v>0</v>
      </c>
      <c r="AB325" s="38">
        <v>0</v>
      </c>
      <c r="AC325" s="38">
        <v>0</v>
      </c>
      <c r="AD325" s="37">
        <v>0</v>
      </c>
      <c r="AE325" s="37">
        <v>0</v>
      </c>
      <c r="AF325" s="38">
        <v>0</v>
      </c>
      <c r="AG325" s="38">
        <v>0</v>
      </c>
      <c r="AH325" s="39" t="s">
        <v>66</v>
      </c>
      <c r="AI325" s="39" t="s">
        <v>66</v>
      </c>
      <c r="AJ325" s="161" t="s">
        <v>66</v>
      </c>
      <c r="AK325" s="30" t="s">
        <v>1861</v>
      </c>
    </row>
    <row r="326" spans="1:37" ht="100.5" customHeight="1" x14ac:dyDescent="0.3">
      <c r="A326" s="30" t="s">
        <v>259</v>
      </c>
      <c r="B326" s="30" t="s">
        <v>643</v>
      </c>
      <c r="C326" s="30" t="s">
        <v>1171</v>
      </c>
      <c r="D326" s="30" t="s">
        <v>209</v>
      </c>
      <c r="E326" s="31" t="s">
        <v>1169</v>
      </c>
      <c r="F326" s="103" t="s">
        <v>180</v>
      </c>
      <c r="G326" s="30" t="s">
        <v>1746</v>
      </c>
      <c r="H326" s="30" t="s">
        <v>1747</v>
      </c>
      <c r="I326" s="30" t="s">
        <v>1748</v>
      </c>
      <c r="J326" s="30" t="s">
        <v>1749</v>
      </c>
      <c r="K326" s="30" t="s">
        <v>65</v>
      </c>
      <c r="L326" s="30" t="s">
        <v>66</v>
      </c>
      <c r="M326" s="30" t="s">
        <v>66</v>
      </c>
      <c r="N326" s="30" t="s">
        <v>68</v>
      </c>
      <c r="O326" s="96"/>
      <c r="P326" s="96" t="s">
        <v>66</v>
      </c>
      <c r="Q326" s="30" t="s">
        <v>69</v>
      </c>
      <c r="R326" s="30" t="s">
        <v>70</v>
      </c>
      <c r="S326" s="313">
        <v>45293</v>
      </c>
      <c r="T326" s="313">
        <v>45657</v>
      </c>
      <c r="U326" s="30">
        <v>3</v>
      </c>
      <c r="V326" s="30">
        <v>3</v>
      </c>
      <c r="W326" s="30">
        <v>3</v>
      </c>
      <c r="X326" s="30">
        <v>3</v>
      </c>
      <c r="Y326" s="30">
        <f>SUM(U326:X326)</f>
        <v>12</v>
      </c>
      <c r="Z326" s="37">
        <v>0</v>
      </c>
      <c r="AA326" s="37">
        <v>0</v>
      </c>
      <c r="AB326" s="38">
        <v>0</v>
      </c>
      <c r="AC326" s="38">
        <v>0</v>
      </c>
      <c r="AD326" s="37">
        <v>0</v>
      </c>
      <c r="AE326" s="37">
        <v>0</v>
      </c>
      <c r="AF326" s="38">
        <v>0</v>
      </c>
      <c r="AG326" s="38">
        <v>0</v>
      </c>
      <c r="AH326" s="39" t="s">
        <v>66</v>
      </c>
      <c r="AI326" s="39" t="s">
        <v>66</v>
      </c>
      <c r="AJ326" s="161" t="s">
        <v>66</v>
      </c>
      <c r="AK326" s="30" t="s">
        <v>1891</v>
      </c>
    </row>
    <row r="327" spans="1:37" ht="21" customHeight="1" x14ac:dyDescent="0.3">
      <c r="A327" s="87"/>
      <c r="B327" s="55"/>
      <c r="C327" s="55"/>
      <c r="D327" s="55"/>
      <c r="E327" s="55"/>
      <c r="F327" s="55"/>
      <c r="G327" s="55"/>
      <c r="H327" s="55"/>
      <c r="I327" s="55"/>
      <c r="J327" s="55"/>
      <c r="K327" s="55"/>
      <c r="L327" s="55"/>
      <c r="M327" s="55"/>
      <c r="N327" s="55"/>
      <c r="O327" s="55"/>
      <c r="P327" s="88" t="s">
        <v>1170</v>
      </c>
      <c r="Q327" s="55"/>
      <c r="R327" s="55"/>
      <c r="S327" s="55"/>
      <c r="T327" s="55"/>
      <c r="U327" s="55"/>
      <c r="V327" s="55"/>
      <c r="W327" s="55"/>
      <c r="X327" s="55"/>
      <c r="Y327" s="55"/>
      <c r="Z327" s="55"/>
      <c r="AA327" s="55"/>
      <c r="AB327" s="55"/>
      <c r="AC327" s="55"/>
      <c r="AD327" s="55"/>
      <c r="AE327" s="184">
        <f>SUM(AE317:AE326)</f>
        <v>0</v>
      </c>
      <c r="AF327" s="184">
        <f>SUM(AF317:AF326)</f>
        <v>0</v>
      </c>
      <c r="AG327" s="89">
        <f>SUM(AG317:AG326)</f>
        <v>0</v>
      </c>
      <c r="AH327" s="55"/>
      <c r="AI327" s="55"/>
      <c r="AJ327" s="55"/>
      <c r="AK327" s="61"/>
    </row>
    <row r="328" spans="1:37" ht="72" x14ac:dyDescent="0.3">
      <c r="A328" s="285" t="s">
        <v>259</v>
      </c>
      <c r="B328" s="285" t="s">
        <v>643</v>
      </c>
      <c r="C328" s="285" t="s">
        <v>1171</v>
      </c>
      <c r="D328" s="285" t="s">
        <v>209</v>
      </c>
      <c r="E328" s="300" t="s">
        <v>1172</v>
      </c>
      <c r="F328" s="286" t="s">
        <v>118</v>
      </c>
      <c r="G328" s="285" t="s">
        <v>1916</v>
      </c>
      <c r="H328" s="285" t="s">
        <v>1917</v>
      </c>
      <c r="I328" s="285" t="s">
        <v>1918</v>
      </c>
      <c r="J328" s="290" t="s">
        <v>1173</v>
      </c>
      <c r="K328" s="290" t="s">
        <v>65</v>
      </c>
      <c r="L328" s="290" t="s">
        <v>66</v>
      </c>
      <c r="M328" s="290" t="s">
        <v>1919</v>
      </c>
      <c r="N328" s="290" t="s">
        <v>68</v>
      </c>
      <c r="O328" s="291"/>
      <c r="P328" s="291"/>
      <c r="Q328" s="290" t="s">
        <v>366</v>
      </c>
      <c r="R328" s="290" t="s">
        <v>70</v>
      </c>
      <c r="S328" s="293">
        <v>45659</v>
      </c>
      <c r="T328" s="293">
        <v>45777</v>
      </c>
      <c r="U328" s="309">
        <f>5000/2</f>
        <v>2500</v>
      </c>
      <c r="V328" s="309">
        <f>5000/2</f>
        <v>2500</v>
      </c>
      <c r="W328" s="309"/>
      <c r="X328" s="309"/>
      <c r="Y328" s="309">
        <f>SUM(U328:X328)</f>
        <v>5000</v>
      </c>
      <c r="Z328" s="295">
        <v>0</v>
      </c>
      <c r="AA328" s="295">
        <v>6000</v>
      </c>
      <c r="AB328" s="295">
        <v>0</v>
      </c>
      <c r="AC328" s="295">
        <v>0</v>
      </c>
      <c r="AD328" s="295">
        <f>SUM(Z328:AC328)</f>
        <v>6000</v>
      </c>
      <c r="AE328" s="295">
        <f>AD328</f>
        <v>6000</v>
      </c>
      <c r="AF328" s="296">
        <v>0</v>
      </c>
      <c r="AG328" s="297">
        <v>6000</v>
      </c>
      <c r="AH328" s="298" t="s">
        <v>2016</v>
      </c>
      <c r="AI328" s="299" t="s">
        <v>2225</v>
      </c>
      <c r="AJ328" s="161" t="s">
        <v>159</v>
      </c>
      <c r="AK328" s="300" t="s">
        <v>1920</v>
      </c>
    </row>
    <row r="329" spans="1:37" ht="72" x14ac:dyDescent="0.3">
      <c r="A329" s="285" t="s">
        <v>96</v>
      </c>
      <c r="B329" s="285" t="s">
        <v>224</v>
      </c>
      <c r="C329" s="285" t="s">
        <v>1174</v>
      </c>
      <c r="D329" s="285" t="s">
        <v>370</v>
      </c>
      <c r="E329" s="300" t="s">
        <v>1172</v>
      </c>
      <c r="F329" s="286" t="s">
        <v>421</v>
      </c>
      <c r="G329" s="285" t="s">
        <v>1921</v>
      </c>
      <c r="H329" s="285" t="s">
        <v>1917</v>
      </c>
      <c r="I329" s="285" t="s">
        <v>1922</v>
      </c>
      <c r="J329" s="290" t="s">
        <v>1178</v>
      </c>
      <c r="K329" s="290" t="s">
        <v>65</v>
      </c>
      <c r="L329" s="290" t="s">
        <v>66</v>
      </c>
      <c r="M329" s="290" t="s">
        <v>1693</v>
      </c>
      <c r="N329" s="290" t="s">
        <v>68</v>
      </c>
      <c r="O329" s="291"/>
      <c r="P329" s="291"/>
      <c r="Q329" s="290" t="s">
        <v>366</v>
      </c>
      <c r="R329" s="290" t="s">
        <v>70</v>
      </c>
      <c r="S329" s="293">
        <v>45809</v>
      </c>
      <c r="T329" s="293">
        <v>46022</v>
      </c>
      <c r="U329" s="294">
        <v>0</v>
      </c>
      <c r="V329" s="294">
        <v>0</v>
      </c>
      <c r="W329" s="294">
        <v>0.35</v>
      </c>
      <c r="X329" s="294">
        <v>0.65</v>
      </c>
      <c r="Y329" s="294">
        <v>1</v>
      </c>
      <c r="Z329" s="295">
        <v>0</v>
      </c>
      <c r="AA329" s="295">
        <v>0</v>
      </c>
      <c r="AB329" s="295">
        <v>5000</v>
      </c>
      <c r="AC329" s="295">
        <v>0</v>
      </c>
      <c r="AD329" s="295">
        <f>SUM(Z329:AC329)</f>
        <v>5000</v>
      </c>
      <c r="AE329" s="295">
        <f>AD329</f>
        <v>5000</v>
      </c>
      <c r="AF329" s="296">
        <v>0</v>
      </c>
      <c r="AG329" s="304">
        <v>5000</v>
      </c>
      <c r="AH329" s="298" t="s">
        <v>2014</v>
      </c>
      <c r="AI329" s="299" t="s">
        <v>2215</v>
      </c>
      <c r="AJ329" s="161" t="s">
        <v>159</v>
      </c>
      <c r="AK329" s="285" t="s">
        <v>1938</v>
      </c>
    </row>
    <row r="330" spans="1:37" ht="57.6" x14ac:dyDescent="0.3">
      <c r="A330" s="285" t="s">
        <v>259</v>
      </c>
      <c r="B330" s="285" t="s">
        <v>643</v>
      </c>
      <c r="C330" s="285" t="s">
        <v>1171</v>
      </c>
      <c r="D330" s="285" t="s">
        <v>209</v>
      </c>
      <c r="E330" s="300" t="s">
        <v>1172</v>
      </c>
      <c r="F330" s="286" t="s">
        <v>60</v>
      </c>
      <c r="G330" s="285" t="s">
        <v>1923</v>
      </c>
      <c r="H330" s="285" t="s">
        <v>1924</v>
      </c>
      <c r="I330" s="285" t="s">
        <v>1925</v>
      </c>
      <c r="J330" s="290" t="s">
        <v>1178</v>
      </c>
      <c r="K330" s="290" t="s">
        <v>65</v>
      </c>
      <c r="L330" s="290" t="s">
        <v>66</v>
      </c>
      <c r="M330" s="290" t="s">
        <v>1919</v>
      </c>
      <c r="N330" s="290" t="s">
        <v>68</v>
      </c>
      <c r="O330" s="291" t="s">
        <v>66</v>
      </c>
      <c r="P330" s="291" t="s">
        <v>66</v>
      </c>
      <c r="Q330" s="290" t="s">
        <v>68</v>
      </c>
      <c r="R330" s="290" t="s">
        <v>70</v>
      </c>
      <c r="S330" s="293">
        <v>45659</v>
      </c>
      <c r="T330" s="293">
        <v>45953</v>
      </c>
      <c r="U330" s="294">
        <v>0.35</v>
      </c>
      <c r="V330" s="294">
        <v>0.4</v>
      </c>
      <c r="W330" s="294">
        <v>0.25</v>
      </c>
      <c r="X330" s="294"/>
      <c r="Y330" s="294">
        <v>1</v>
      </c>
      <c r="Z330" s="295">
        <v>0</v>
      </c>
      <c r="AA330" s="295">
        <v>0</v>
      </c>
      <c r="AB330" s="295">
        <v>0</v>
      </c>
      <c r="AC330" s="295">
        <v>0</v>
      </c>
      <c r="AD330" s="295">
        <v>0</v>
      </c>
      <c r="AE330" s="296">
        <v>0</v>
      </c>
      <c r="AF330" s="296">
        <v>0</v>
      </c>
      <c r="AG330" s="297">
        <v>0</v>
      </c>
      <c r="AH330" s="291" t="s">
        <v>66</v>
      </c>
      <c r="AI330" s="291" t="s">
        <v>66</v>
      </c>
      <c r="AJ330" s="161" t="s">
        <v>66</v>
      </c>
      <c r="AK330" s="285" t="s">
        <v>1939</v>
      </c>
    </row>
    <row r="331" spans="1:37" ht="57.6" x14ac:dyDescent="0.3">
      <c r="A331" s="285" t="s">
        <v>259</v>
      </c>
      <c r="B331" s="285" t="s">
        <v>643</v>
      </c>
      <c r="C331" s="285" t="s">
        <v>1171</v>
      </c>
      <c r="D331" s="285" t="s">
        <v>209</v>
      </c>
      <c r="E331" s="300" t="s">
        <v>1172</v>
      </c>
      <c r="F331" s="286" t="s">
        <v>75</v>
      </c>
      <c r="G331" s="285" t="s">
        <v>1926</v>
      </c>
      <c r="H331" s="285" t="s">
        <v>1927</v>
      </c>
      <c r="I331" s="285" t="s">
        <v>1928</v>
      </c>
      <c r="J331" s="290" t="s">
        <v>1175</v>
      </c>
      <c r="K331" s="290" t="s">
        <v>65</v>
      </c>
      <c r="L331" s="290" t="s">
        <v>66</v>
      </c>
      <c r="M331" s="290" t="s">
        <v>65</v>
      </c>
      <c r="N331" s="290" t="s">
        <v>68</v>
      </c>
      <c r="O331" s="291" t="s">
        <v>66</v>
      </c>
      <c r="P331" s="291" t="s">
        <v>66</v>
      </c>
      <c r="Q331" s="290" t="s">
        <v>69</v>
      </c>
      <c r="R331" s="290" t="s">
        <v>70</v>
      </c>
      <c r="S331" s="293">
        <v>45659</v>
      </c>
      <c r="T331" s="293">
        <v>46021</v>
      </c>
      <c r="U331" s="309">
        <v>100</v>
      </c>
      <c r="V331" s="309">
        <f t="shared" ref="V331:W331" si="46">600/4</f>
        <v>150</v>
      </c>
      <c r="W331" s="309">
        <f t="shared" si="46"/>
        <v>150</v>
      </c>
      <c r="X331" s="309">
        <v>100</v>
      </c>
      <c r="Y331" s="309">
        <f>SUM(U331:X331)</f>
        <v>500</v>
      </c>
      <c r="Z331" s="295">
        <v>0</v>
      </c>
      <c r="AA331" s="295">
        <v>0</v>
      </c>
      <c r="AB331" s="295">
        <v>0</v>
      </c>
      <c r="AC331" s="295">
        <v>0</v>
      </c>
      <c r="AD331" s="295">
        <v>0</v>
      </c>
      <c r="AE331" s="296">
        <v>0</v>
      </c>
      <c r="AF331" s="296">
        <v>0</v>
      </c>
      <c r="AG331" s="296">
        <v>0</v>
      </c>
      <c r="AH331" s="291" t="s">
        <v>66</v>
      </c>
      <c r="AI331" s="291" t="s">
        <v>66</v>
      </c>
      <c r="AJ331" s="161" t="s">
        <v>66</v>
      </c>
      <c r="AK331" s="285" t="s">
        <v>1938</v>
      </c>
    </row>
    <row r="332" spans="1:37" ht="72" x14ac:dyDescent="0.3">
      <c r="A332" s="285" t="s">
        <v>259</v>
      </c>
      <c r="B332" s="285" t="s">
        <v>643</v>
      </c>
      <c r="C332" s="285" t="s">
        <v>1171</v>
      </c>
      <c r="D332" s="285" t="s">
        <v>209</v>
      </c>
      <c r="E332" s="300" t="s">
        <v>1172</v>
      </c>
      <c r="F332" s="286" t="s">
        <v>83</v>
      </c>
      <c r="G332" s="285" t="s">
        <v>1929</v>
      </c>
      <c r="H332" s="285" t="s">
        <v>1930</v>
      </c>
      <c r="I332" s="285" t="s">
        <v>1931</v>
      </c>
      <c r="J332" s="290" t="s">
        <v>1175</v>
      </c>
      <c r="K332" s="290" t="s">
        <v>65</v>
      </c>
      <c r="L332" s="290" t="s">
        <v>66</v>
      </c>
      <c r="M332" s="290" t="s">
        <v>65</v>
      </c>
      <c r="N332" s="290" t="s">
        <v>68</v>
      </c>
      <c r="O332" s="291" t="s">
        <v>66</v>
      </c>
      <c r="P332" s="291" t="s">
        <v>66</v>
      </c>
      <c r="Q332" s="290" t="s">
        <v>69</v>
      </c>
      <c r="R332" s="290" t="s">
        <v>70</v>
      </c>
      <c r="S332" s="293">
        <v>45659</v>
      </c>
      <c r="T332" s="293">
        <v>46021</v>
      </c>
      <c r="U332" s="309">
        <f>50/4</f>
        <v>12.5</v>
      </c>
      <c r="V332" s="309">
        <f t="shared" ref="V332:X332" si="47">50/4</f>
        <v>12.5</v>
      </c>
      <c r="W332" s="309">
        <f t="shared" si="47"/>
        <v>12.5</v>
      </c>
      <c r="X332" s="309">
        <f t="shared" si="47"/>
        <v>12.5</v>
      </c>
      <c r="Y332" s="309">
        <f>SUM(U332:X332)</f>
        <v>50</v>
      </c>
      <c r="Z332" s="295">
        <v>0</v>
      </c>
      <c r="AA332" s="295">
        <v>0</v>
      </c>
      <c r="AB332" s="295">
        <v>0</v>
      </c>
      <c r="AC332" s="295">
        <v>0</v>
      </c>
      <c r="AD332" s="295">
        <v>0</v>
      </c>
      <c r="AE332" s="296">
        <v>0</v>
      </c>
      <c r="AF332" s="296">
        <v>0</v>
      </c>
      <c r="AG332" s="296">
        <v>0</v>
      </c>
      <c r="AH332" s="291" t="s">
        <v>66</v>
      </c>
      <c r="AI332" s="291" t="s">
        <v>66</v>
      </c>
      <c r="AJ332" s="161" t="s">
        <v>66</v>
      </c>
      <c r="AK332" s="285" t="s">
        <v>1938</v>
      </c>
    </row>
    <row r="333" spans="1:37" ht="108.75" customHeight="1" x14ac:dyDescent="0.3">
      <c r="A333" s="285" t="s">
        <v>96</v>
      </c>
      <c r="B333" s="285" t="s">
        <v>97</v>
      </c>
      <c r="C333" s="285" t="s">
        <v>1171</v>
      </c>
      <c r="D333" s="285" t="s">
        <v>59</v>
      </c>
      <c r="E333" s="300" t="s">
        <v>1172</v>
      </c>
      <c r="F333" s="286" t="s">
        <v>91</v>
      </c>
      <c r="G333" s="285" t="s">
        <v>1932</v>
      </c>
      <c r="H333" s="288" t="s">
        <v>1933</v>
      </c>
      <c r="I333" s="288" t="s">
        <v>1934</v>
      </c>
      <c r="J333" s="290" t="s">
        <v>1935</v>
      </c>
      <c r="K333" s="290" t="s">
        <v>65</v>
      </c>
      <c r="L333" s="290" t="s">
        <v>66</v>
      </c>
      <c r="M333" s="290" t="s">
        <v>65</v>
      </c>
      <c r="N333" s="290" t="s">
        <v>68</v>
      </c>
      <c r="O333" s="291" t="s">
        <v>66</v>
      </c>
      <c r="P333" s="291" t="s">
        <v>66</v>
      </c>
      <c r="Q333" s="290" t="s">
        <v>433</v>
      </c>
      <c r="R333" s="290" t="s">
        <v>70</v>
      </c>
      <c r="S333" s="293">
        <v>45698</v>
      </c>
      <c r="T333" s="293">
        <v>46021</v>
      </c>
      <c r="U333" s="309">
        <v>5</v>
      </c>
      <c r="V333" s="309">
        <v>5</v>
      </c>
      <c r="W333" s="309">
        <v>5</v>
      </c>
      <c r="X333" s="309">
        <v>5</v>
      </c>
      <c r="Y333" s="309">
        <f>SUM(U333:X333)</f>
        <v>20</v>
      </c>
      <c r="Z333" s="295">
        <v>0</v>
      </c>
      <c r="AA333" s="295">
        <v>0</v>
      </c>
      <c r="AB333" s="295">
        <v>0</v>
      </c>
      <c r="AC333" s="295">
        <v>0</v>
      </c>
      <c r="AD333" s="295">
        <v>0</v>
      </c>
      <c r="AE333" s="296">
        <v>0</v>
      </c>
      <c r="AF333" s="296">
        <v>0</v>
      </c>
      <c r="AG333" s="296">
        <v>0</v>
      </c>
      <c r="AH333" s="291" t="s">
        <v>66</v>
      </c>
      <c r="AI333" s="291" t="s">
        <v>66</v>
      </c>
      <c r="AJ333" s="161" t="s">
        <v>66</v>
      </c>
      <c r="AK333" s="285" t="s">
        <v>1940</v>
      </c>
    </row>
    <row r="334" spans="1:37" ht="57.6" x14ac:dyDescent="0.3">
      <c r="A334" s="285" t="s">
        <v>96</v>
      </c>
      <c r="B334" s="285" t="s">
        <v>97</v>
      </c>
      <c r="C334" s="285" t="s">
        <v>1171</v>
      </c>
      <c r="D334" s="285" t="s">
        <v>59</v>
      </c>
      <c r="E334" s="300" t="s">
        <v>1936</v>
      </c>
      <c r="F334" s="286" t="s">
        <v>99</v>
      </c>
      <c r="G334" s="285" t="s">
        <v>1879</v>
      </c>
      <c r="H334" s="288" t="s">
        <v>1880</v>
      </c>
      <c r="I334" s="288" t="s">
        <v>1881</v>
      </c>
      <c r="J334" s="290" t="s">
        <v>1178</v>
      </c>
      <c r="K334" s="290" t="s">
        <v>65</v>
      </c>
      <c r="L334" s="290" t="s">
        <v>66</v>
      </c>
      <c r="M334" s="290" t="s">
        <v>65</v>
      </c>
      <c r="N334" s="290" t="s">
        <v>68</v>
      </c>
      <c r="O334" s="291" t="s">
        <v>66</v>
      </c>
      <c r="P334" s="291" t="s">
        <v>66</v>
      </c>
      <c r="Q334" s="290" t="s">
        <v>433</v>
      </c>
      <c r="R334" s="290" t="s">
        <v>70</v>
      </c>
      <c r="S334" s="293" t="s">
        <v>1882</v>
      </c>
      <c r="T334" s="293">
        <v>46021</v>
      </c>
      <c r="U334" s="294"/>
      <c r="V334" s="294">
        <v>0.2</v>
      </c>
      <c r="W334" s="294">
        <v>0.45</v>
      </c>
      <c r="X334" s="294">
        <v>0.35</v>
      </c>
      <c r="Y334" s="294">
        <v>1</v>
      </c>
      <c r="Z334" s="295">
        <v>0</v>
      </c>
      <c r="AA334" s="295">
        <v>0</v>
      </c>
      <c r="AB334" s="295">
        <v>0</v>
      </c>
      <c r="AC334" s="295">
        <v>0</v>
      </c>
      <c r="AD334" s="295">
        <v>0</v>
      </c>
      <c r="AE334" s="296">
        <v>0</v>
      </c>
      <c r="AF334" s="296">
        <v>0</v>
      </c>
      <c r="AG334" s="296">
        <v>0</v>
      </c>
      <c r="AH334" s="291" t="s">
        <v>66</v>
      </c>
      <c r="AI334" s="291" t="s">
        <v>66</v>
      </c>
      <c r="AJ334" s="161" t="s">
        <v>66</v>
      </c>
      <c r="AK334" s="285" t="s">
        <v>1940</v>
      </c>
    </row>
    <row r="335" spans="1:37" ht="57.6" x14ac:dyDescent="0.3">
      <c r="A335" s="285" t="s">
        <v>259</v>
      </c>
      <c r="B335" s="285" t="s">
        <v>643</v>
      </c>
      <c r="C335" s="285" t="s">
        <v>1171</v>
      </c>
      <c r="D335" s="285" t="s">
        <v>209</v>
      </c>
      <c r="E335" s="300" t="s">
        <v>1172</v>
      </c>
      <c r="F335" s="286" t="s">
        <v>106</v>
      </c>
      <c r="G335" s="288" t="s">
        <v>1746</v>
      </c>
      <c r="H335" s="285" t="s">
        <v>1835</v>
      </c>
      <c r="I335" s="288" t="s">
        <v>1937</v>
      </c>
      <c r="J335" s="290" t="s">
        <v>1749</v>
      </c>
      <c r="K335" s="290" t="s">
        <v>65</v>
      </c>
      <c r="L335" s="290" t="s">
        <v>66</v>
      </c>
      <c r="M335" s="290" t="s">
        <v>65</v>
      </c>
      <c r="N335" s="290" t="s">
        <v>68</v>
      </c>
      <c r="O335" s="291" t="s">
        <v>66</v>
      </c>
      <c r="P335" s="291" t="s">
        <v>66</v>
      </c>
      <c r="Q335" s="290" t="s">
        <v>69</v>
      </c>
      <c r="R335" s="290" t="s">
        <v>70</v>
      </c>
      <c r="S335" s="293">
        <v>45659</v>
      </c>
      <c r="T335" s="293">
        <v>46022</v>
      </c>
      <c r="U335" s="309">
        <v>3</v>
      </c>
      <c r="V335" s="309">
        <v>3</v>
      </c>
      <c r="W335" s="309">
        <v>3</v>
      </c>
      <c r="X335" s="309">
        <v>3</v>
      </c>
      <c r="Y335" s="309">
        <f>SUM(U335:X335)</f>
        <v>12</v>
      </c>
      <c r="Z335" s="295">
        <v>0</v>
      </c>
      <c r="AA335" s="295">
        <v>0</v>
      </c>
      <c r="AB335" s="295">
        <v>0</v>
      </c>
      <c r="AC335" s="295">
        <v>0</v>
      </c>
      <c r="AD335" s="295">
        <v>0</v>
      </c>
      <c r="AE335" s="311">
        <v>0</v>
      </c>
      <c r="AF335" s="295">
        <v>0</v>
      </c>
      <c r="AG335" s="295">
        <v>0</v>
      </c>
      <c r="AH335" s="291" t="s">
        <v>66</v>
      </c>
      <c r="AI335" s="291" t="s">
        <v>66</v>
      </c>
      <c r="AJ335" s="161" t="s">
        <v>66</v>
      </c>
      <c r="AK335" s="315" t="s">
        <v>1920</v>
      </c>
    </row>
    <row r="336" spans="1:37" ht="21.75" customHeight="1" x14ac:dyDescent="0.3">
      <c r="A336" s="87"/>
      <c r="B336" s="55"/>
      <c r="C336" s="55"/>
      <c r="D336" s="55"/>
      <c r="E336" s="316"/>
      <c r="F336" s="55"/>
      <c r="G336" s="55"/>
      <c r="H336" s="55"/>
      <c r="I336" s="55"/>
      <c r="J336" s="55"/>
      <c r="K336" s="55"/>
      <c r="L336" s="55"/>
      <c r="M336" s="55"/>
      <c r="N336" s="55"/>
      <c r="O336" s="55"/>
      <c r="P336" s="317" t="s">
        <v>1172</v>
      </c>
      <c r="Q336" s="55"/>
      <c r="R336" s="55"/>
      <c r="S336" s="55"/>
      <c r="T336" s="55"/>
      <c r="U336" s="55"/>
      <c r="V336" s="55"/>
      <c r="W336" s="55"/>
      <c r="X336" s="55"/>
      <c r="Y336" s="55"/>
      <c r="Z336" s="55"/>
      <c r="AA336" s="55"/>
      <c r="AB336" s="55"/>
      <c r="AC336" s="55"/>
      <c r="AD336" s="55"/>
      <c r="AE336" s="89">
        <f>SUM(AE328:AE335)</f>
        <v>11000</v>
      </c>
      <c r="AF336" s="184">
        <f>SUM(AF328:AF335)</f>
        <v>0</v>
      </c>
      <c r="AG336" s="89">
        <f>SUM(AG328:AG335)</f>
        <v>11000</v>
      </c>
      <c r="AH336" s="55"/>
      <c r="AI336" s="55"/>
      <c r="AJ336" s="55"/>
      <c r="AK336" s="61"/>
    </row>
    <row r="337" spans="1:37" ht="147.75" customHeight="1" x14ac:dyDescent="0.3">
      <c r="A337" s="285" t="s">
        <v>80</v>
      </c>
      <c r="B337" s="285" t="s">
        <v>217</v>
      </c>
      <c r="C337" s="285" t="s">
        <v>1176</v>
      </c>
      <c r="D337" s="285" t="s">
        <v>370</v>
      </c>
      <c r="E337" s="300" t="s">
        <v>1941</v>
      </c>
      <c r="F337" s="286" t="s">
        <v>118</v>
      </c>
      <c r="G337" s="318" t="s">
        <v>2310</v>
      </c>
      <c r="H337" s="285" t="s">
        <v>1942</v>
      </c>
      <c r="I337" s="285" t="s">
        <v>1943</v>
      </c>
      <c r="J337" s="290" t="s">
        <v>1178</v>
      </c>
      <c r="K337" s="290" t="s">
        <v>65</v>
      </c>
      <c r="L337" s="290" t="s">
        <v>66</v>
      </c>
      <c r="M337" s="290" t="s">
        <v>1944</v>
      </c>
      <c r="N337" s="319" t="s">
        <v>68</v>
      </c>
      <c r="O337" s="301">
        <v>831490012</v>
      </c>
      <c r="P337" s="302" t="s">
        <v>1179</v>
      </c>
      <c r="Q337" s="303" t="s">
        <v>366</v>
      </c>
      <c r="R337" s="290" t="s">
        <v>70</v>
      </c>
      <c r="S337" s="293">
        <v>45719</v>
      </c>
      <c r="T337" s="293">
        <v>45898</v>
      </c>
      <c r="U337" s="294">
        <v>0.2</v>
      </c>
      <c r="V337" s="294">
        <v>0.8</v>
      </c>
      <c r="W337" s="294"/>
      <c r="X337" s="294"/>
      <c r="Y337" s="294">
        <v>1</v>
      </c>
      <c r="Z337" s="295">
        <v>3600</v>
      </c>
      <c r="AA337" s="295">
        <v>3400</v>
      </c>
      <c r="AB337" s="295">
        <v>0</v>
      </c>
      <c r="AC337" s="295">
        <v>0</v>
      </c>
      <c r="AD337" s="295">
        <v>7000</v>
      </c>
      <c r="AE337" s="296">
        <v>7000</v>
      </c>
      <c r="AF337" s="296">
        <v>0</v>
      </c>
      <c r="AG337" s="297">
        <v>7000</v>
      </c>
      <c r="AH337" s="298" t="s">
        <v>2011</v>
      </c>
      <c r="AI337" s="299" t="s">
        <v>2211</v>
      </c>
      <c r="AJ337" s="161" t="s">
        <v>159</v>
      </c>
      <c r="AK337" s="285" t="s">
        <v>1967</v>
      </c>
    </row>
    <row r="338" spans="1:37" ht="77.25" customHeight="1" x14ac:dyDescent="0.3">
      <c r="A338" s="285" t="s">
        <v>259</v>
      </c>
      <c r="B338" s="285" t="s">
        <v>217</v>
      </c>
      <c r="C338" s="285" t="s">
        <v>1180</v>
      </c>
      <c r="D338" s="285" t="s">
        <v>209</v>
      </c>
      <c r="E338" s="300" t="s">
        <v>1177</v>
      </c>
      <c r="F338" s="286" t="s">
        <v>60</v>
      </c>
      <c r="G338" s="285" t="s">
        <v>1945</v>
      </c>
      <c r="H338" s="285" t="s">
        <v>1946</v>
      </c>
      <c r="I338" s="285" t="s">
        <v>1947</v>
      </c>
      <c r="J338" s="290" t="s">
        <v>1181</v>
      </c>
      <c r="K338" s="290" t="s">
        <v>65</v>
      </c>
      <c r="L338" s="290" t="s">
        <v>66</v>
      </c>
      <c r="M338" s="290" t="s">
        <v>1948</v>
      </c>
      <c r="N338" s="290" t="s">
        <v>68</v>
      </c>
      <c r="O338" s="291" t="s">
        <v>66</v>
      </c>
      <c r="P338" s="308" t="s">
        <v>66</v>
      </c>
      <c r="Q338" s="290" t="s">
        <v>69</v>
      </c>
      <c r="R338" s="290" t="s">
        <v>70</v>
      </c>
      <c r="S338" s="293">
        <v>45658</v>
      </c>
      <c r="T338" s="293">
        <v>46022</v>
      </c>
      <c r="U338" s="309">
        <f>365/4</f>
        <v>91.25</v>
      </c>
      <c r="V338" s="309">
        <f t="shared" ref="V338:X338" si="48">365/4</f>
        <v>91.25</v>
      </c>
      <c r="W338" s="309">
        <f t="shared" si="48"/>
        <v>91.25</v>
      </c>
      <c r="X338" s="309">
        <f t="shared" si="48"/>
        <v>91.25</v>
      </c>
      <c r="Y338" s="309">
        <f t="shared" ref="Y338:Y343" si="49">SUM(U338:X338)</f>
        <v>365</v>
      </c>
      <c r="Z338" s="295">
        <v>0</v>
      </c>
      <c r="AA338" s="295">
        <v>0</v>
      </c>
      <c r="AB338" s="295">
        <v>0</v>
      </c>
      <c r="AC338" s="295">
        <v>0</v>
      </c>
      <c r="AD338" s="295">
        <v>0</v>
      </c>
      <c r="AE338" s="295">
        <v>0</v>
      </c>
      <c r="AF338" s="295">
        <v>0</v>
      </c>
      <c r="AG338" s="295">
        <v>0</v>
      </c>
      <c r="AH338" s="291" t="s">
        <v>66</v>
      </c>
      <c r="AI338" s="291" t="s">
        <v>66</v>
      </c>
      <c r="AJ338" s="161" t="s">
        <v>66</v>
      </c>
      <c r="AK338" s="285" t="s">
        <v>1968</v>
      </c>
    </row>
    <row r="339" spans="1:37" ht="82.5" customHeight="1" x14ac:dyDescent="0.3">
      <c r="A339" s="285" t="s">
        <v>259</v>
      </c>
      <c r="B339" s="285" t="s">
        <v>217</v>
      </c>
      <c r="C339" s="285" t="s">
        <v>1180</v>
      </c>
      <c r="D339" s="285" t="s">
        <v>209</v>
      </c>
      <c r="E339" s="300" t="s">
        <v>1177</v>
      </c>
      <c r="F339" s="286" t="s">
        <v>75</v>
      </c>
      <c r="G339" s="285" t="s">
        <v>1949</v>
      </c>
      <c r="H339" s="285" t="s">
        <v>1950</v>
      </c>
      <c r="I339" s="285" t="s">
        <v>1951</v>
      </c>
      <c r="J339" s="290" t="s">
        <v>1182</v>
      </c>
      <c r="K339" s="290" t="s">
        <v>65</v>
      </c>
      <c r="L339" s="290" t="s">
        <v>66</v>
      </c>
      <c r="M339" s="290" t="s">
        <v>1948</v>
      </c>
      <c r="N339" s="290" t="s">
        <v>68</v>
      </c>
      <c r="O339" s="291" t="s">
        <v>66</v>
      </c>
      <c r="P339" s="291" t="s">
        <v>66</v>
      </c>
      <c r="Q339" s="290" t="s">
        <v>69</v>
      </c>
      <c r="R339" s="290" t="s">
        <v>70</v>
      </c>
      <c r="S339" s="293">
        <v>45658</v>
      </c>
      <c r="T339" s="293">
        <v>46022</v>
      </c>
      <c r="U339" s="309">
        <f>170000/4</f>
        <v>42500</v>
      </c>
      <c r="V339" s="309">
        <f t="shared" ref="V339:X339" si="50">170000/4</f>
        <v>42500</v>
      </c>
      <c r="W339" s="309">
        <f t="shared" si="50"/>
        <v>42500</v>
      </c>
      <c r="X339" s="309">
        <f t="shared" si="50"/>
        <v>42500</v>
      </c>
      <c r="Y339" s="309">
        <f t="shared" si="49"/>
        <v>170000</v>
      </c>
      <c r="Z339" s="295">
        <v>0</v>
      </c>
      <c r="AA339" s="295">
        <v>0</v>
      </c>
      <c r="AB339" s="295">
        <v>0</v>
      </c>
      <c r="AC339" s="295">
        <v>0</v>
      </c>
      <c r="AD339" s="295">
        <v>0</v>
      </c>
      <c r="AE339" s="295">
        <v>0</v>
      </c>
      <c r="AF339" s="295">
        <v>0</v>
      </c>
      <c r="AG339" s="295">
        <v>0</v>
      </c>
      <c r="AH339" s="291" t="s">
        <v>66</v>
      </c>
      <c r="AI339" s="291" t="s">
        <v>66</v>
      </c>
      <c r="AJ339" s="161" t="s">
        <v>66</v>
      </c>
      <c r="AK339" s="285" t="s">
        <v>1952</v>
      </c>
    </row>
    <row r="340" spans="1:37" ht="86.4" x14ac:dyDescent="0.3">
      <c r="A340" s="285" t="s">
        <v>259</v>
      </c>
      <c r="B340" s="285" t="s">
        <v>217</v>
      </c>
      <c r="C340" s="285" t="s">
        <v>1180</v>
      </c>
      <c r="D340" s="285" t="s">
        <v>209</v>
      </c>
      <c r="E340" s="300" t="s">
        <v>1177</v>
      </c>
      <c r="F340" s="286" t="s">
        <v>83</v>
      </c>
      <c r="G340" s="288" t="s">
        <v>1953</v>
      </c>
      <c r="H340" s="285" t="s">
        <v>1954</v>
      </c>
      <c r="I340" s="285" t="s">
        <v>1955</v>
      </c>
      <c r="J340" s="290" t="s">
        <v>808</v>
      </c>
      <c r="K340" s="290" t="s">
        <v>65</v>
      </c>
      <c r="L340" s="290" t="s">
        <v>66</v>
      </c>
      <c r="M340" s="290" t="s">
        <v>1693</v>
      </c>
      <c r="N340" s="290" t="s">
        <v>68</v>
      </c>
      <c r="O340" s="291" t="s">
        <v>66</v>
      </c>
      <c r="P340" s="291" t="s">
        <v>66</v>
      </c>
      <c r="Q340" s="290" t="s">
        <v>69</v>
      </c>
      <c r="R340" s="290" t="s">
        <v>70</v>
      </c>
      <c r="S340" s="293">
        <v>45658</v>
      </c>
      <c r="T340" s="293">
        <v>46022</v>
      </c>
      <c r="U340" s="309">
        <f>8/4</f>
        <v>2</v>
      </c>
      <c r="V340" s="309">
        <f t="shared" ref="V340:X340" si="51">8/4</f>
        <v>2</v>
      </c>
      <c r="W340" s="309">
        <f t="shared" si="51"/>
        <v>2</v>
      </c>
      <c r="X340" s="309">
        <f t="shared" si="51"/>
        <v>2</v>
      </c>
      <c r="Y340" s="309">
        <f t="shared" si="49"/>
        <v>8</v>
      </c>
      <c r="Z340" s="295">
        <v>0</v>
      </c>
      <c r="AA340" s="295">
        <v>0</v>
      </c>
      <c r="AB340" s="295">
        <v>0</v>
      </c>
      <c r="AC340" s="295">
        <v>0</v>
      </c>
      <c r="AD340" s="295">
        <v>0</v>
      </c>
      <c r="AE340" s="295">
        <v>0</v>
      </c>
      <c r="AF340" s="295">
        <v>0</v>
      </c>
      <c r="AG340" s="295">
        <v>0</v>
      </c>
      <c r="AH340" s="291" t="s">
        <v>66</v>
      </c>
      <c r="AI340" s="291" t="s">
        <v>66</v>
      </c>
      <c r="AJ340" s="161" t="s">
        <v>66</v>
      </c>
      <c r="AK340" s="285" t="s">
        <v>1968</v>
      </c>
    </row>
    <row r="341" spans="1:37" ht="97.5" customHeight="1" x14ac:dyDescent="0.3">
      <c r="A341" s="285" t="s">
        <v>259</v>
      </c>
      <c r="B341" s="285" t="s">
        <v>643</v>
      </c>
      <c r="C341" s="285" t="s">
        <v>1180</v>
      </c>
      <c r="D341" s="285" t="s">
        <v>209</v>
      </c>
      <c r="E341" s="300" t="s">
        <v>1177</v>
      </c>
      <c r="F341" s="286" t="s">
        <v>91</v>
      </c>
      <c r="G341" s="288" t="s">
        <v>1956</v>
      </c>
      <c r="H341" s="285" t="s">
        <v>1957</v>
      </c>
      <c r="I341" s="285" t="s">
        <v>1183</v>
      </c>
      <c r="J341" s="290" t="s">
        <v>1184</v>
      </c>
      <c r="K341" s="290" t="s">
        <v>65</v>
      </c>
      <c r="L341" s="290" t="s">
        <v>66</v>
      </c>
      <c r="M341" s="290" t="s">
        <v>65</v>
      </c>
      <c r="N341" s="290" t="s">
        <v>68</v>
      </c>
      <c r="O341" s="291" t="s">
        <v>66</v>
      </c>
      <c r="P341" s="291" t="s">
        <v>66</v>
      </c>
      <c r="Q341" s="290" t="s">
        <v>69</v>
      </c>
      <c r="R341" s="290" t="s">
        <v>70</v>
      </c>
      <c r="S341" s="293">
        <v>45658</v>
      </c>
      <c r="T341" s="293">
        <v>46022</v>
      </c>
      <c r="U341" s="309">
        <v>3</v>
      </c>
      <c r="V341" s="309">
        <v>3</v>
      </c>
      <c r="W341" s="309">
        <v>3</v>
      </c>
      <c r="X341" s="309">
        <v>3</v>
      </c>
      <c r="Y341" s="309">
        <f t="shared" si="49"/>
        <v>12</v>
      </c>
      <c r="Z341" s="295">
        <v>0</v>
      </c>
      <c r="AA341" s="295">
        <v>0</v>
      </c>
      <c r="AB341" s="295">
        <v>0</v>
      </c>
      <c r="AC341" s="295">
        <v>0</v>
      </c>
      <c r="AD341" s="295">
        <v>0</v>
      </c>
      <c r="AE341" s="295">
        <v>0</v>
      </c>
      <c r="AF341" s="295">
        <v>0</v>
      </c>
      <c r="AG341" s="295">
        <v>0</v>
      </c>
      <c r="AH341" s="291" t="s">
        <v>66</v>
      </c>
      <c r="AI341" s="291" t="s">
        <v>66</v>
      </c>
      <c r="AJ341" s="161" t="s">
        <v>66</v>
      </c>
      <c r="AK341" s="285" t="s">
        <v>1952</v>
      </c>
    </row>
    <row r="342" spans="1:37" ht="97.5" customHeight="1" x14ac:dyDescent="0.3">
      <c r="A342" s="285" t="s">
        <v>259</v>
      </c>
      <c r="B342" s="285" t="s">
        <v>643</v>
      </c>
      <c r="C342" s="285" t="s">
        <v>1180</v>
      </c>
      <c r="D342" s="285" t="s">
        <v>209</v>
      </c>
      <c r="E342" s="300" t="s">
        <v>1177</v>
      </c>
      <c r="F342" s="286" t="s">
        <v>99</v>
      </c>
      <c r="G342" s="288" t="s">
        <v>1958</v>
      </c>
      <c r="H342" s="285" t="s">
        <v>1185</v>
      </c>
      <c r="I342" s="285" t="s">
        <v>1959</v>
      </c>
      <c r="J342" s="290" t="s">
        <v>1186</v>
      </c>
      <c r="K342" s="290" t="s">
        <v>65</v>
      </c>
      <c r="L342" s="290" t="s">
        <v>66</v>
      </c>
      <c r="M342" s="290" t="s">
        <v>65</v>
      </c>
      <c r="N342" s="290" t="s">
        <v>68</v>
      </c>
      <c r="O342" s="291" t="s">
        <v>66</v>
      </c>
      <c r="P342" s="291" t="s">
        <v>66</v>
      </c>
      <c r="Q342" s="290" t="s">
        <v>69</v>
      </c>
      <c r="R342" s="290" t="s">
        <v>70</v>
      </c>
      <c r="S342" s="293">
        <v>45658</v>
      </c>
      <c r="T342" s="293">
        <v>46022</v>
      </c>
      <c r="U342" s="309">
        <f>365/4</f>
        <v>91.25</v>
      </c>
      <c r="V342" s="309">
        <f t="shared" ref="V342:X343" si="52">365/4</f>
        <v>91.25</v>
      </c>
      <c r="W342" s="309">
        <f t="shared" si="52"/>
        <v>91.25</v>
      </c>
      <c r="X342" s="309">
        <f t="shared" si="52"/>
        <v>91.25</v>
      </c>
      <c r="Y342" s="309">
        <f t="shared" si="49"/>
        <v>365</v>
      </c>
      <c r="Z342" s="295">
        <v>0</v>
      </c>
      <c r="AA342" s="295">
        <v>0</v>
      </c>
      <c r="AB342" s="295">
        <v>0</v>
      </c>
      <c r="AC342" s="295">
        <v>0</v>
      </c>
      <c r="AD342" s="295">
        <v>0</v>
      </c>
      <c r="AE342" s="295">
        <v>0</v>
      </c>
      <c r="AF342" s="295">
        <v>0</v>
      </c>
      <c r="AG342" s="295">
        <v>0</v>
      </c>
      <c r="AH342" s="291" t="s">
        <v>66</v>
      </c>
      <c r="AI342" s="291" t="s">
        <v>66</v>
      </c>
      <c r="AJ342" s="161" t="s">
        <v>66</v>
      </c>
      <c r="AK342" s="285" t="s">
        <v>1969</v>
      </c>
    </row>
    <row r="343" spans="1:37" ht="97.5" customHeight="1" x14ac:dyDescent="0.3">
      <c r="A343" s="285" t="s">
        <v>259</v>
      </c>
      <c r="B343" s="285" t="s">
        <v>643</v>
      </c>
      <c r="C343" s="285" t="s">
        <v>1180</v>
      </c>
      <c r="D343" s="285" t="s">
        <v>209</v>
      </c>
      <c r="E343" s="300" t="s">
        <v>1177</v>
      </c>
      <c r="F343" s="286" t="s">
        <v>106</v>
      </c>
      <c r="G343" s="288" t="s">
        <v>1960</v>
      </c>
      <c r="H343" s="285" t="s">
        <v>1961</v>
      </c>
      <c r="I343" s="288" t="s">
        <v>1187</v>
      </c>
      <c r="J343" s="290" t="s">
        <v>1188</v>
      </c>
      <c r="K343" s="290" t="s">
        <v>65</v>
      </c>
      <c r="L343" s="290" t="s">
        <v>66</v>
      </c>
      <c r="M343" s="290" t="s">
        <v>65</v>
      </c>
      <c r="N343" s="290" t="s">
        <v>68</v>
      </c>
      <c r="O343" s="291" t="s">
        <v>66</v>
      </c>
      <c r="P343" s="291" t="s">
        <v>66</v>
      </c>
      <c r="Q343" s="290" t="s">
        <v>69</v>
      </c>
      <c r="R343" s="290" t="s">
        <v>70</v>
      </c>
      <c r="S343" s="293">
        <v>45658</v>
      </c>
      <c r="T343" s="293">
        <v>46022</v>
      </c>
      <c r="U343" s="309">
        <f>365/4</f>
        <v>91.25</v>
      </c>
      <c r="V343" s="309">
        <f t="shared" si="52"/>
        <v>91.25</v>
      </c>
      <c r="W343" s="309">
        <f t="shared" si="52"/>
        <v>91.25</v>
      </c>
      <c r="X343" s="309">
        <f t="shared" si="52"/>
        <v>91.25</v>
      </c>
      <c r="Y343" s="309">
        <f t="shared" si="49"/>
        <v>365</v>
      </c>
      <c r="Z343" s="295">
        <v>0</v>
      </c>
      <c r="AA343" s="295">
        <v>0</v>
      </c>
      <c r="AB343" s="295">
        <v>0</v>
      </c>
      <c r="AC343" s="295">
        <v>0</v>
      </c>
      <c r="AD343" s="295">
        <v>0</v>
      </c>
      <c r="AE343" s="295">
        <v>0</v>
      </c>
      <c r="AF343" s="295">
        <v>0</v>
      </c>
      <c r="AG343" s="295">
        <v>0</v>
      </c>
      <c r="AH343" s="291" t="s">
        <v>66</v>
      </c>
      <c r="AI343" s="291" t="s">
        <v>66</v>
      </c>
      <c r="AJ343" s="161" t="s">
        <v>66</v>
      </c>
      <c r="AK343" s="288" t="s">
        <v>1970</v>
      </c>
    </row>
    <row r="344" spans="1:37" ht="97.5" customHeight="1" x14ac:dyDescent="0.3">
      <c r="A344" s="285" t="s">
        <v>259</v>
      </c>
      <c r="B344" s="285" t="s">
        <v>643</v>
      </c>
      <c r="C344" s="285" t="s">
        <v>1180</v>
      </c>
      <c r="D344" s="285" t="s">
        <v>209</v>
      </c>
      <c r="E344" s="300" t="s">
        <v>1941</v>
      </c>
      <c r="F344" s="286" t="s">
        <v>161</v>
      </c>
      <c r="G344" s="288" t="s">
        <v>1962</v>
      </c>
      <c r="H344" s="285" t="s">
        <v>1963</v>
      </c>
      <c r="I344" s="288" t="s">
        <v>1964</v>
      </c>
      <c r="J344" s="290" t="s">
        <v>1178</v>
      </c>
      <c r="K344" s="290" t="s">
        <v>65</v>
      </c>
      <c r="L344" s="290" t="s">
        <v>66</v>
      </c>
      <c r="M344" s="290" t="s">
        <v>65</v>
      </c>
      <c r="N344" s="290" t="s">
        <v>68</v>
      </c>
      <c r="O344" s="291" t="s">
        <v>66</v>
      </c>
      <c r="P344" s="291" t="s">
        <v>66</v>
      </c>
      <c r="Q344" s="290" t="s">
        <v>69</v>
      </c>
      <c r="R344" s="290" t="s">
        <v>70</v>
      </c>
      <c r="S344" s="293">
        <v>45719</v>
      </c>
      <c r="T344" s="293">
        <v>45838</v>
      </c>
      <c r="U344" s="294">
        <v>0.1</v>
      </c>
      <c r="V344" s="294">
        <v>0.9</v>
      </c>
      <c r="W344" s="294"/>
      <c r="X344" s="294"/>
      <c r="Y344" s="294">
        <v>1</v>
      </c>
      <c r="Z344" s="295">
        <v>0</v>
      </c>
      <c r="AA344" s="295">
        <v>0</v>
      </c>
      <c r="AB344" s="295">
        <v>0</v>
      </c>
      <c r="AC344" s="295">
        <v>0</v>
      </c>
      <c r="AD344" s="295">
        <v>0</v>
      </c>
      <c r="AE344" s="295">
        <v>0</v>
      </c>
      <c r="AF344" s="295">
        <v>0</v>
      </c>
      <c r="AG344" s="295">
        <v>0</v>
      </c>
      <c r="AH344" s="291" t="s">
        <v>66</v>
      </c>
      <c r="AI344" s="291" t="s">
        <v>66</v>
      </c>
      <c r="AJ344" s="161" t="s">
        <v>66</v>
      </c>
      <c r="AK344" s="288" t="s">
        <v>1971</v>
      </c>
    </row>
    <row r="345" spans="1:37" ht="97.5" customHeight="1" x14ac:dyDescent="0.3">
      <c r="A345" s="285" t="s">
        <v>259</v>
      </c>
      <c r="B345" s="285" t="s">
        <v>643</v>
      </c>
      <c r="C345" s="285" t="s">
        <v>1180</v>
      </c>
      <c r="D345" s="285" t="s">
        <v>209</v>
      </c>
      <c r="E345" s="300" t="s">
        <v>1177</v>
      </c>
      <c r="F345" s="286" t="s">
        <v>168</v>
      </c>
      <c r="G345" s="288" t="s">
        <v>1965</v>
      </c>
      <c r="H345" s="285" t="s">
        <v>1966</v>
      </c>
      <c r="I345" s="288" t="s">
        <v>1864</v>
      </c>
      <c r="J345" s="290" t="s">
        <v>1178</v>
      </c>
      <c r="K345" s="290" t="s">
        <v>65</v>
      </c>
      <c r="L345" s="290" t="s">
        <v>66</v>
      </c>
      <c r="M345" s="290" t="s">
        <v>65</v>
      </c>
      <c r="N345" s="290" t="s">
        <v>68</v>
      </c>
      <c r="O345" s="291" t="s">
        <v>66</v>
      </c>
      <c r="P345" s="291" t="s">
        <v>66</v>
      </c>
      <c r="Q345" s="290" t="s">
        <v>69</v>
      </c>
      <c r="R345" s="290" t="s">
        <v>70</v>
      </c>
      <c r="S345" s="293">
        <v>45748</v>
      </c>
      <c r="T345" s="293">
        <v>45838</v>
      </c>
      <c r="U345" s="294"/>
      <c r="V345" s="294">
        <v>1</v>
      </c>
      <c r="W345" s="294"/>
      <c r="X345" s="294"/>
      <c r="Y345" s="294">
        <v>1</v>
      </c>
      <c r="Z345" s="295">
        <v>0</v>
      </c>
      <c r="AA345" s="295">
        <v>0</v>
      </c>
      <c r="AB345" s="295">
        <v>0</v>
      </c>
      <c r="AC345" s="295">
        <v>0</v>
      </c>
      <c r="AD345" s="295">
        <v>0</v>
      </c>
      <c r="AE345" s="295">
        <v>0</v>
      </c>
      <c r="AF345" s="295">
        <v>0</v>
      </c>
      <c r="AG345" s="295">
        <v>0</v>
      </c>
      <c r="AH345" s="291" t="s">
        <v>66</v>
      </c>
      <c r="AI345" s="291" t="s">
        <v>66</v>
      </c>
      <c r="AJ345" s="161" t="s">
        <v>66</v>
      </c>
      <c r="AK345" s="288" t="s">
        <v>1972</v>
      </c>
    </row>
    <row r="346" spans="1:37" ht="97.5" customHeight="1" x14ac:dyDescent="0.3">
      <c r="A346" s="285" t="s">
        <v>259</v>
      </c>
      <c r="B346" s="285" t="s">
        <v>643</v>
      </c>
      <c r="C346" s="285" t="s">
        <v>1180</v>
      </c>
      <c r="D346" s="285" t="s">
        <v>209</v>
      </c>
      <c r="E346" s="300" t="s">
        <v>1177</v>
      </c>
      <c r="F346" s="286" t="s">
        <v>173</v>
      </c>
      <c r="G346" s="288" t="s">
        <v>1746</v>
      </c>
      <c r="H346" s="285" t="s">
        <v>1835</v>
      </c>
      <c r="I346" s="288" t="s">
        <v>1937</v>
      </c>
      <c r="J346" s="290" t="s">
        <v>1749</v>
      </c>
      <c r="K346" s="290" t="s">
        <v>65</v>
      </c>
      <c r="L346" s="290" t="s">
        <v>66</v>
      </c>
      <c r="M346" s="290" t="s">
        <v>65</v>
      </c>
      <c r="N346" s="290" t="s">
        <v>68</v>
      </c>
      <c r="O346" s="291" t="s">
        <v>66</v>
      </c>
      <c r="P346" s="291" t="s">
        <v>66</v>
      </c>
      <c r="Q346" s="290" t="s">
        <v>69</v>
      </c>
      <c r="R346" s="290" t="s">
        <v>70</v>
      </c>
      <c r="S346" s="293">
        <v>45659</v>
      </c>
      <c r="T346" s="293">
        <v>46022</v>
      </c>
      <c r="U346" s="309">
        <v>3</v>
      </c>
      <c r="V346" s="309">
        <v>3</v>
      </c>
      <c r="W346" s="309">
        <v>3</v>
      </c>
      <c r="X346" s="309">
        <v>3</v>
      </c>
      <c r="Y346" s="309">
        <f>SUM(U346:X346)</f>
        <v>12</v>
      </c>
      <c r="Z346" s="295">
        <v>0</v>
      </c>
      <c r="AA346" s="295">
        <v>0</v>
      </c>
      <c r="AB346" s="295">
        <v>0</v>
      </c>
      <c r="AC346" s="295">
        <v>0</v>
      </c>
      <c r="AD346" s="295">
        <v>0</v>
      </c>
      <c r="AE346" s="311">
        <v>0</v>
      </c>
      <c r="AF346" s="295">
        <v>0</v>
      </c>
      <c r="AG346" s="295">
        <v>0</v>
      </c>
      <c r="AH346" s="291" t="s">
        <v>66</v>
      </c>
      <c r="AI346" s="291" t="s">
        <v>66</v>
      </c>
      <c r="AJ346" s="161" t="s">
        <v>66</v>
      </c>
      <c r="AK346" s="315" t="s">
        <v>1920</v>
      </c>
    </row>
    <row r="347" spans="1:37" ht="18.75" customHeight="1" x14ac:dyDescent="0.3">
      <c r="A347" s="276"/>
      <c r="B347" s="277"/>
      <c r="C347" s="277"/>
      <c r="D347" s="277"/>
      <c r="E347" s="277"/>
      <c r="F347" s="277"/>
      <c r="G347" s="277"/>
      <c r="H347" s="277"/>
      <c r="I347" s="277"/>
      <c r="J347" s="277"/>
      <c r="K347" s="277"/>
      <c r="L347" s="277"/>
      <c r="M347" s="277"/>
      <c r="N347" s="277"/>
      <c r="O347" s="277"/>
      <c r="P347" s="202" t="s">
        <v>1177</v>
      </c>
      <c r="Q347" s="277"/>
      <c r="R347" s="277"/>
      <c r="S347" s="277"/>
      <c r="T347" s="277"/>
      <c r="U347" s="277"/>
      <c r="V347" s="277"/>
      <c r="W347" s="277"/>
      <c r="X347" s="277"/>
      <c r="Y347" s="277"/>
      <c r="Z347" s="277"/>
      <c r="AA347" s="277"/>
      <c r="AB347" s="277"/>
      <c r="AC347" s="277"/>
      <c r="AD347" s="277"/>
      <c r="AE347" s="278">
        <f>SUM(AE337:AE346)</f>
        <v>7000</v>
      </c>
      <c r="AF347" s="320">
        <f>SUM(AF337:AF346)</f>
        <v>0</v>
      </c>
      <c r="AG347" s="278">
        <f>SUM(AG337:AG346)</f>
        <v>7000</v>
      </c>
      <c r="AH347" s="277"/>
      <c r="AI347" s="277"/>
      <c r="AJ347" s="277"/>
      <c r="AK347" s="61"/>
    </row>
    <row r="348" spans="1:37" ht="24.75" customHeight="1" x14ac:dyDescent="0.3">
      <c r="A348" s="200"/>
      <c r="B348" s="201"/>
      <c r="C348" s="201"/>
      <c r="D348" s="201"/>
      <c r="E348" s="201"/>
      <c r="F348" s="201"/>
      <c r="G348" s="201"/>
      <c r="H348" s="201"/>
      <c r="I348" s="201"/>
      <c r="J348" s="201"/>
      <c r="K348" s="201"/>
      <c r="L348" s="201"/>
      <c r="M348" s="201"/>
      <c r="N348" s="201"/>
      <c r="O348" s="88"/>
      <c r="P348" s="202" t="s">
        <v>1120</v>
      </c>
      <c r="Q348" s="88"/>
      <c r="R348" s="88"/>
      <c r="S348" s="88"/>
      <c r="T348" s="88"/>
      <c r="U348" s="88"/>
      <c r="V348" s="88"/>
      <c r="W348" s="88"/>
      <c r="X348" s="201"/>
      <c r="Y348" s="201"/>
      <c r="Z348" s="201"/>
      <c r="AA348" s="201"/>
      <c r="AB348" s="201"/>
      <c r="AC348" s="201"/>
      <c r="AD348" s="201"/>
      <c r="AE348" s="58">
        <f>AE347+AE336+AE327+AE316+AE305+AE295+AE284+AE263</f>
        <v>525270.18999999994</v>
      </c>
      <c r="AF348" s="59">
        <f>AF347+AF336+AF327+AF316+AF305+AF295+AF284+AF263</f>
        <v>439999.33</v>
      </c>
      <c r="AG348" s="321">
        <f>AG347+AG336+AG327+AG305+AG295+AG284+AG263+AG316</f>
        <v>965269.52</v>
      </c>
      <c r="AH348" s="438"/>
      <c r="AI348" s="439"/>
      <c r="AJ348" s="439"/>
      <c r="AK348" s="440"/>
    </row>
    <row r="349" spans="1:37" ht="33.75" customHeight="1" x14ac:dyDescent="0.3">
      <c r="A349" s="29"/>
      <c r="B349" s="29"/>
      <c r="C349" s="29"/>
      <c r="D349" s="29"/>
      <c r="E349" s="29"/>
      <c r="F349" s="29"/>
      <c r="G349" s="29"/>
      <c r="H349" s="29" t="s">
        <v>1189</v>
      </c>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row>
    <row r="350" spans="1:37" ht="100.8" x14ac:dyDescent="0.3">
      <c r="A350" s="95" t="s">
        <v>259</v>
      </c>
      <c r="B350" s="95" t="s">
        <v>437</v>
      </c>
      <c r="C350" s="30" t="s">
        <v>1190</v>
      </c>
      <c r="D350" s="95" t="s">
        <v>382</v>
      </c>
      <c r="E350" s="31" t="s">
        <v>1191</v>
      </c>
      <c r="F350" s="176" t="s">
        <v>118</v>
      </c>
      <c r="G350" s="322" t="s">
        <v>1192</v>
      </c>
      <c r="H350" s="30" t="s">
        <v>2227</v>
      </c>
      <c r="I350" s="95" t="s">
        <v>1193</v>
      </c>
      <c r="J350" s="95" t="s">
        <v>1194</v>
      </c>
      <c r="K350" s="30" t="s">
        <v>139</v>
      </c>
      <c r="L350" s="30" t="s">
        <v>1195</v>
      </c>
      <c r="M350" s="30" t="s">
        <v>1196</v>
      </c>
      <c r="N350" s="199" t="s">
        <v>389</v>
      </c>
      <c r="O350" s="96">
        <v>831290012</v>
      </c>
      <c r="P350" s="96" t="s">
        <v>1197</v>
      </c>
      <c r="Q350" s="30" t="s">
        <v>433</v>
      </c>
      <c r="R350" s="33" t="s">
        <v>70</v>
      </c>
      <c r="S350" s="35">
        <v>45660</v>
      </c>
      <c r="T350" s="35">
        <v>46022</v>
      </c>
      <c r="U350" s="148">
        <v>0.25</v>
      </c>
      <c r="V350" s="148">
        <v>0.25</v>
      </c>
      <c r="W350" s="148">
        <v>0.25</v>
      </c>
      <c r="X350" s="148">
        <v>0.25</v>
      </c>
      <c r="Y350" s="148">
        <v>1</v>
      </c>
      <c r="Z350" s="37">
        <f>6600/4</f>
        <v>1650</v>
      </c>
      <c r="AA350" s="37">
        <f t="shared" ref="AA350:AC350" si="53">6600/4</f>
        <v>1650</v>
      </c>
      <c r="AB350" s="37">
        <f t="shared" si="53"/>
        <v>1650</v>
      </c>
      <c r="AC350" s="37">
        <f t="shared" si="53"/>
        <v>1650</v>
      </c>
      <c r="AD350" s="37">
        <f>SUBTOTAL(9,Z350:AC350)</f>
        <v>6600</v>
      </c>
      <c r="AE350" s="38">
        <v>6600</v>
      </c>
      <c r="AF350" s="38"/>
      <c r="AG350" s="38">
        <v>6600</v>
      </c>
      <c r="AH350" s="323" t="s">
        <v>2017</v>
      </c>
      <c r="AI350" s="324" t="s">
        <v>2226</v>
      </c>
      <c r="AJ350" s="161" t="s">
        <v>159</v>
      </c>
      <c r="AK350" s="30" t="s">
        <v>1198</v>
      </c>
    </row>
    <row r="351" spans="1:37" ht="129.6" x14ac:dyDescent="0.3">
      <c r="A351" s="30" t="s">
        <v>96</v>
      </c>
      <c r="B351" s="30" t="s">
        <v>224</v>
      </c>
      <c r="C351" s="30" t="s">
        <v>1190</v>
      </c>
      <c r="D351" s="30" t="s">
        <v>382</v>
      </c>
      <c r="E351" s="31" t="s">
        <v>1191</v>
      </c>
      <c r="F351" s="32" t="s">
        <v>421</v>
      </c>
      <c r="G351" s="30" t="s">
        <v>1199</v>
      </c>
      <c r="H351" s="30" t="s">
        <v>2228</v>
      </c>
      <c r="I351" s="95" t="s">
        <v>1200</v>
      </c>
      <c r="J351" s="95" t="s">
        <v>1201</v>
      </c>
      <c r="K351" s="30" t="s">
        <v>65</v>
      </c>
      <c r="L351" s="30" t="s">
        <v>1130</v>
      </c>
      <c r="M351" s="30" t="s">
        <v>1202</v>
      </c>
      <c r="N351" s="199" t="s">
        <v>389</v>
      </c>
      <c r="O351" s="96">
        <v>831290012</v>
      </c>
      <c r="P351" s="96" t="s">
        <v>1197</v>
      </c>
      <c r="Q351" s="30" t="s">
        <v>366</v>
      </c>
      <c r="R351" s="33" t="s">
        <v>70</v>
      </c>
      <c r="S351" s="35">
        <v>45689</v>
      </c>
      <c r="T351" s="35" t="s">
        <v>966</v>
      </c>
      <c r="U351" s="148">
        <v>0.5</v>
      </c>
      <c r="V351" s="148">
        <v>0.5</v>
      </c>
      <c r="W351" s="148">
        <v>0</v>
      </c>
      <c r="X351" s="148">
        <v>0</v>
      </c>
      <c r="Y351" s="148">
        <v>1</v>
      </c>
      <c r="Z351" s="37">
        <f>4000/4</f>
        <v>1000</v>
      </c>
      <c r="AA351" s="37">
        <v>2000</v>
      </c>
      <c r="AB351" s="37">
        <v>1600</v>
      </c>
      <c r="AC351" s="37">
        <v>2000</v>
      </c>
      <c r="AD351" s="37">
        <f>SUBTOTAL(9,Z351:AC351)</f>
        <v>6600</v>
      </c>
      <c r="AE351" s="38">
        <v>6600</v>
      </c>
      <c r="AF351" s="38"/>
      <c r="AG351" s="38">
        <f>SUBTOTAL(9,AE351:AF351)</f>
        <v>6600</v>
      </c>
      <c r="AH351" s="323" t="s">
        <v>2017</v>
      </c>
      <c r="AI351" s="324" t="s">
        <v>2226</v>
      </c>
      <c r="AJ351" s="161" t="s">
        <v>159</v>
      </c>
      <c r="AK351" s="30" t="s">
        <v>1198</v>
      </c>
    </row>
    <row r="352" spans="1:37" ht="160.5" customHeight="1" x14ac:dyDescent="0.3">
      <c r="A352" s="30" t="s">
        <v>96</v>
      </c>
      <c r="B352" s="30" t="s">
        <v>224</v>
      </c>
      <c r="C352" s="30" t="s">
        <v>1190</v>
      </c>
      <c r="D352" s="421" t="s">
        <v>382</v>
      </c>
      <c r="E352" s="31" t="s">
        <v>1191</v>
      </c>
      <c r="F352" s="32" t="s">
        <v>424</v>
      </c>
      <c r="G352" s="30" t="s">
        <v>2074</v>
      </c>
      <c r="H352" s="325" t="s">
        <v>2075</v>
      </c>
      <c r="I352" s="95" t="s">
        <v>2076</v>
      </c>
      <c r="J352" s="95" t="s">
        <v>2265</v>
      </c>
      <c r="K352" s="30" t="s">
        <v>65</v>
      </c>
      <c r="L352" s="30"/>
      <c r="M352" s="30"/>
      <c r="N352" s="33" t="s">
        <v>158</v>
      </c>
      <c r="O352" s="96"/>
      <c r="P352" s="96"/>
      <c r="Q352" s="30" t="s">
        <v>366</v>
      </c>
      <c r="R352" s="33" t="s">
        <v>70</v>
      </c>
      <c r="S352" s="35">
        <v>45690</v>
      </c>
      <c r="T352" s="35" t="s">
        <v>1217</v>
      </c>
      <c r="U352" s="148">
        <v>0.5</v>
      </c>
      <c r="V352" s="148">
        <v>0.5</v>
      </c>
      <c r="W352" s="148">
        <v>0</v>
      </c>
      <c r="X352" s="148">
        <v>0</v>
      </c>
      <c r="Y352" s="148">
        <v>1</v>
      </c>
      <c r="Z352" s="37"/>
      <c r="AA352" s="37"/>
      <c r="AB352" s="37">
        <v>1500</v>
      </c>
      <c r="AC352" s="37"/>
      <c r="AD352" s="37">
        <f>SUM(Z352:AC352)</f>
        <v>1500</v>
      </c>
      <c r="AE352" s="38">
        <v>1500</v>
      </c>
      <c r="AF352" s="38"/>
      <c r="AG352" s="38">
        <f>SUM(AE352:AF352)</f>
        <v>1500</v>
      </c>
      <c r="AH352" s="323" t="s">
        <v>2021</v>
      </c>
      <c r="AI352" s="324" t="s">
        <v>2169</v>
      </c>
      <c r="AJ352" s="161" t="s">
        <v>159</v>
      </c>
      <c r="AK352" s="30"/>
    </row>
    <row r="353" spans="1:37" ht="56.25" customHeight="1" x14ac:dyDescent="0.3">
      <c r="A353" s="433" t="s">
        <v>96</v>
      </c>
      <c r="B353" s="433" t="s">
        <v>217</v>
      </c>
      <c r="C353" s="433" t="s">
        <v>1190</v>
      </c>
      <c r="D353" s="433" t="s">
        <v>382</v>
      </c>
      <c r="E353" s="472" t="s">
        <v>1191</v>
      </c>
      <c r="F353" s="470" t="s">
        <v>427</v>
      </c>
      <c r="G353" s="433" t="s">
        <v>1206</v>
      </c>
      <c r="H353" s="468" t="s">
        <v>2104</v>
      </c>
      <c r="I353" s="326" t="s">
        <v>2077</v>
      </c>
      <c r="J353" s="95" t="s">
        <v>2267</v>
      </c>
      <c r="K353" s="30" t="s">
        <v>65</v>
      </c>
      <c r="L353" s="30" t="s">
        <v>809</v>
      </c>
      <c r="M353" s="30"/>
      <c r="N353" s="33" t="s">
        <v>158</v>
      </c>
      <c r="O353" s="465">
        <v>911360011</v>
      </c>
      <c r="P353" s="465" t="s">
        <v>2304</v>
      </c>
      <c r="Q353" s="30"/>
      <c r="R353" s="33" t="s">
        <v>70</v>
      </c>
      <c r="S353" s="35">
        <v>45681</v>
      </c>
      <c r="T353" s="35">
        <v>45682</v>
      </c>
      <c r="U353" s="36">
        <v>1</v>
      </c>
      <c r="V353" s="36"/>
      <c r="W353" s="36"/>
      <c r="X353" s="36"/>
      <c r="Y353" s="36">
        <f>SUM(U353:X353)</f>
        <v>1</v>
      </c>
      <c r="Z353" s="37">
        <v>6000</v>
      </c>
      <c r="AA353" s="37"/>
      <c r="AB353" s="37"/>
      <c r="AC353" s="37"/>
      <c r="AD353" s="37">
        <f t="shared" ref="AD353:AD375" si="54">SUM(Z353:AC353)</f>
        <v>6000</v>
      </c>
      <c r="AE353" s="38">
        <v>6000</v>
      </c>
      <c r="AF353" s="38"/>
      <c r="AG353" s="442">
        <f>SUM(AE353:AE373)</f>
        <v>73800</v>
      </c>
      <c r="AH353" s="445" t="s">
        <v>2018</v>
      </c>
      <c r="AI353" s="445" t="s">
        <v>2229</v>
      </c>
      <c r="AJ353" s="430" t="s">
        <v>159</v>
      </c>
      <c r="AK353" s="30" t="s">
        <v>2098</v>
      </c>
    </row>
    <row r="354" spans="1:37" ht="56.25" customHeight="1" x14ac:dyDescent="0.3">
      <c r="A354" s="434"/>
      <c r="B354" s="434"/>
      <c r="C354" s="434"/>
      <c r="D354" s="434"/>
      <c r="E354" s="473"/>
      <c r="F354" s="471"/>
      <c r="G354" s="434"/>
      <c r="H354" s="469"/>
      <c r="I354" s="327" t="s">
        <v>2078</v>
      </c>
      <c r="J354" s="95" t="s">
        <v>2268</v>
      </c>
      <c r="K354" s="30" t="s">
        <v>65</v>
      </c>
      <c r="L354" s="30" t="s">
        <v>809</v>
      </c>
      <c r="M354" s="30"/>
      <c r="N354" s="33" t="s">
        <v>158</v>
      </c>
      <c r="O354" s="466"/>
      <c r="P354" s="466"/>
      <c r="Q354" s="30"/>
      <c r="R354" s="33" t="s">
        <v>70</v>
      </c>
      <c r="S354" s="35">
        <v>45719</v>
      </c>
      <c r="T354" s="35">
        <v>45719</v>
      </c>
      <c r="U354" s="36">
        <v>1</v>
      </c>
      <c r="V354" s="36"/>
      <c r="W354" s="36"/>
      <c r="X354" s="36"/>
      <c r="Y354" s="36">
        <f t="shared" ref="Y354:Y371" si="55">SUM(U354:X354)</f>
        <v>1</v>
      </c>
      <c r="Z354" s="37">
        <v>6600</v>
      </c>
      <c r="AA354" s="37"/>
      <c r="AB354" s="37"/>
      <c r="AC354" s="37"/>
      <c r="AD354" s="37">
        <f t="shared" si="54"/>
        <v>6600</v>
      </c>
      <c r="AE354" s="38">
        <v>6600</v>
      </c>
      <c r="AF354" s="38"/>
      <c r="AG354" s="443"/>
      <c r="AH354" s="446"/>
      <c r="AI354" s="446"/>
      <c r="AJ354" s="431"/>
      <c r="AK354" s="30" t="s">
        <v>2099</v>
      </c>
    </row>
    <row r="355" spans="1:37" ht="72.75" customHeight="1" x14ac:dyDescent="0.3">
      <c r="A355" s="434"/>
      <c r="B355" s="434"/>
      <c r="C355" s="434"/>
      <c r="D355" s="434"/>
      <c r="E355" s="473"/>
      <c r="F355" s="471"/>
      <c r="G355" s="434"/>
      <c r="H355" s="469"/>
      <c r="I355" s="328" t="s">
        <v>2079</v>
      </c>
      <c r="J355" s="95" t="s">
        <v>2269</v>
      </c>
      <c r="K355" s="30" t="s">
        <v>65</v>
      </c>
      <c r="L355" s="30" t="s">
        <v>809</v>
      </c>
      <c r="M355" s="30"/>
      <c r="N355" s="33" t="s">
        <v>158</v>
      </c>
      <c r="O355" s="466"/>
      <c r="P355" s="466"/>
      <c r="Q355" s="30"/>
      <c r="R355" s="33" t="s">
        <v>70</v>
      </c>
      <c r="S355" s="35">
        <v>45766</v>
      </c>
      <c r="T355" s="35">
        <v>45766</v>
      </c>
      <c r="U355" s="36"/>
      <c r="V355" s="36">
        <v>1</v>
      </c>
      <c r="W355" s="36"/>
      <c r="X355" s="36"/>
      <c r="Y355" s="36">
        <f t="shared" si="55"/>
        <v>1</v>
      </c>
      <c r="Z355" s="37"/>
      <c r="AA355" s="37">
        <v>1000</v>
      </c>
      <c r="AB355" s="37"/>
      <c r="AC355" s="37"/>
      <c r="AD355" s="37">
        <f t="shared" si="54"/>
        <v>1000</v>
      </c>
      <c r="AE355" s="38">
        <v>1000</v>
      </c>
      <c r="AF355" s="38"/>
      <c r="AG355" s="443"/>
      <c r="AH355" s="446"/>
      <c r="AI355" s="446"/>
      <c r="AJ355" s="431"/>
      <c r="AK355" s="30" t="s">
        <v>2098</v>
      </c>
    </row>
    <row r="356" spans="1:37" ht="72.75" customHeight="1" x14ac:dyDescent="0.3">
      <c r="A356" s="434"/>
      <c r="B356" s="434"/>
      <c r="C356" s="434"/>
      <c r="D356" s="434"/>
      <c r="E356" s="473"/>
      <c r="F356" s="471"/>
      <c r="G356" s="434"/>
      <c r="H356" s="469"/>
      <c r="I356" s="327" t="s">
        <v>2080</v>
      </c>
      <c r="J356" s="95" t="s">
        <v>2269</v>
      </c>
      <c r="K356" s="30" t="s">
        <v>65</v>
      </c>
      <c r="L356" s="30" t="s">
        <v>809</v>
      </c>
      <c r="M356" s="30"/>
      <c r="N356" s="33" t="s">
        <v>158</v>
      </c>
      <c r="O356" s="466"/>
      <c r="P356" s="466"/>
      <c r="Q356" s="30"/>
      <c r="R356" s="33" t="s">
        <v>70</v>
      </c>
      <c r="S356" s="35">
        <v>45780</v>
      </c>
      <c r="T356" s="35">
        <v>45807</v>
      </c>
      <c r="U356" s="36"/>
      <c r="V356" s="36">
        <v>1</v>
      </c>
      <c r="W356" s="36"/>
      <c r="X356" s="36"/>
      <c r="Y356" s="36">
        <f t="shared" si="55"/>
        <v>1</v>
      </c>
      <c r="Z356" s="37"/>
      <c r="AA356" s="37">
        <v>4000</v>
      </c>
      <c r="AB356" s="37"/>
      <c r="AC356" s="37"/>
      <c r="AD356" s="37">
        <f t="shared" si="54"/>
        <v>4000</v>
      </c>
      <c r="AE356" s="38">
        <v>4000</v>
      </c>
      <c r="AF356" s="38"/>
      <c r="AG356" s="443"/>
      <c r="AH356" s="446"/>
      <c r="AI356" s="446"/>
      <c r="AJ356" s="431"/>
      <c r="AK356" s="30" t="s">
        <v>2098</v>
      </c>
    </row>
    <row r="357" spans="1:37" ht="56.25" customHeight="1" x14ac:dyDescent="0.3">
      <c r="A357" s="434"/>
      <c r="B357" s="434"/>
      <c r="C357" s="434"/>
      <c r="D357" s="434"/>
      <c r="E357" s="473"/>
      <c r="F357" s="471"/>
      <c r="G357" s="434"/>
      <c r="H357" s="469"/>
      <c r="I357" s="329" t="s">
        <v>2081</v>
      </c>
      <c r="J357" s="95" t="s">
        <v>2269</v>
      </c>
      <c r="K357" s="30" t="s">
        <v>65</v>
      </c>
      <c r="L357" s="30" t="s">
        <v>809</v>
      </c>
      <c r="M357" s="30"/>
      <c r="N357" s="33" t="s">
        <v>158</v>
      </c>
      <c r="O357" s="466"/>
      <c r="P357" s="466"/>
      <c r="Q357" s="30"/>
      <c r="R357" s="33" t="s">
        <v>70</v>
      </c>
      <c r="S357" s="35">
        <v>45810</v>
      </c>
      <c r="T357" s="35">
        <v>45831</v>
      </c>
      <c r="U357" s="36"/>
      <c r="V357" s="36">
        <v>1</v>
      </c>
      <c r="W357" s="36"/>
      <c r="X357" s="36"/>
      <c r="Y357" s="36">
        <f t="shared" si="55"/>
        <v>1</v>
      </c>
      <c r="Z357" s="37"/>
      <c r="AA357" s="37">
        <v>20000</v>
      </c>
      <c r="AB357" s="37"/>
      <c r="AC357" s="37"/>
      <c r="AD357" s="37">
        <f t="shared" si="54"/>
        <v>20000</v>
      </c>
      <c r="AE357" s="38">
        <v>20000</v>
      </c>
      <c r="AF357" s="38"/>
      <c r="AG357" s="443"/>
      <c r="AH357" s="446"/>
      <c r="AI357" s="446"/>
      <c r="AJ357" s="431"/>
      <c r="AK357" s="30" t="s">
        <v>2098</v>
      </c>
    </row>
    <row r="358" spans="1:37" ht="82.5" customHeight="1" x14ac:dyDescent="0.3">
      <c r="A358" s="434"/>
      <c r="B358" s="434"/>
      <c r="C358" s="434"/>
      <c r="D358" s="434"/>
      <c r="E358" s="473"/>
      <c r="F358" s="471"/>
      <c r="G358" s="434"/>
      <c r="H358" s="469"/>
      <c r="I358" s="327" t="s">
        <v>2082</v>
      </c>
      <c r="J358" s="95" t="s">
        <v>2270</v>
      </c>
      <c r="K358" s="30" t="s">
        <v>65</v>
      </c>
      <c r="L358" s="30" t="s">
        <v>809</v>
      </c>
      <c r="M358" s="30"/>
      <c r="N358" s="33" t="s">
        <v>158</v>
      </c>
      <c r="O358" s="466"/>
      <c r="P358" s="466"/>
      <c r="Q358" s="30"/>
      <c r="R358" s="33" t="s">
        <v>70</v>
      </c>
      <c r="S358" s="35">
        <v>45901</v>
      </c>
      <c r="T358" s="35">
        <v>45921</v>
      </c>
      <c r="U358" s="36"/>
      <c r="V358" s="36"/>
      <c r="W358" s="36">
        <v>1</v>
      </c>
      <c r="X358" s="36"/>
      <c r="Y358" s="36">
        <f t="shared" si="55"/>
        <v>1</v>
      </c>
      <c r="Z358" s="37"/>
      <c r="AA358" s="37"/>
      <c r="AB358" s="37">
        <v>1000</v>
      </c>
      <c r="AC358" s="37"/>
      <c r="AD358" s="37">
        <f t="shared" si="54"/>
        <v>1000</v>
      </c>
      <c r="AE358" s="38">
        <v>1000</v>
      </c>
      <c r="AF358" s="38"/>
      <c r="AG358" s="443"/>
      <c r="AH358" s="446"/>
      <c r="AI358" s="446"/>
      <c r="AJ358" s="431"/>
      <c r="AK358" s="30" t="s">
        <v>2099</v>
      </c>
    </row>
    <row r="359" spans="1:37" ht="84.75" customHeight="1" x14ac:dyDescent="0.3">
      <c r="A359" s="434"/>
      <c r="B359" s="434"/>
      <c r="C359" s="434"/>
      <c r="D359" s="434"/>
      <c r="E359" s="473"/>
      <c r="F359" s="471"/>
      <c r="G359" s="434"/>
      <c r="H359" s="469"/>
      <c r="I359" s="329" t="s">
        <v>2083</v>
      </c>
      <c r="J359" s="95" t="s">
        <v>2271</v>
      </c>
      <c r="K359" s="30" t="s">
        <v>65</v>
      </c>
      <c r="L359" s="30" t="s">
        <v>809</v>
      </c>
      <c r="M359" s="30"/>
      <c r="N359" s="33" t="s">
        <v>158</v>
      </c>
      <c r="O359" s="466"/>
      <c r="P359" s="466"/>
      <c r="Q359" s="30"/>
      <c r="R359" s="33" t="s">
        <v>70</v>
      </c>
      <c r="S359" s="35">
        <v>45931</v>
      </c>
      <c r="T359" s="35">
        <v>45942</v>
      </c>
      <c r="U359" s="36"/>
      <c r="V359" s="36"/>
      <c r="W359" s="36"/>
      <c r="X359" s="36">
        <v>1</v>
      </c>
      <c r="Y359" s="36">
        <f t="shared" si="55"/>
        <v>1</v>
      </c>
      <c r="Z359" s="37"/>
      <c r="AA359" s="37"/>
      <c r="AB359" s="37"/>
      <c r="AC359" s="37">
        <v>3000</v>
      </c>
      <c r="AD359" s="37">
        <f t="shared" si="54"/>
        <v>3000</v>
      </c>
      <c r="AE359" s="38">
        <v>3000</v>
      </c>
      <c r="AF359" s="38"/>
      <c r="AG359" s="443"/>
      <c r="AH359" s="446"/>
      <c r="AI359" s="446"/>
      <c r="AJ359" s="431"/>
      <c r="AK359" s="30" t="s">
        <v>2100</v>
      </c>
    </row>
    <row r="360" spans="1:37" ht="56.25" customHeight="1" x14ac:dyDescent="0.3">
      <c r="A360" s="434"/>
      <c r="B360" s="434"/>
      <c r="C360" s="434"/>
      <c r="D360" s="434"/>
      <c r="E360" s="473"/>
      <c r="F360" s="471"/>
      <c r="G360" s="434"/>
      <c r="H360" s="469"/>
      <c r="I360" s="330" t="s">
        <v>2084</v>
      </c>
      <c r="J360" s="95" t="s">
        <v>2272</v>
      </c>
      <c r="K360" s="30" t="s">
        <v>65</v>
      </c>
      <c r="L360" s="30" t="s">
        <v>809</v>
      </c>
      <c r="M360" s="30"/>
      <c r="N360" s="33" t="s">
        <v>158</v>
      </c>
      <c r="O360" s="466"/>
      <c r="P360" s="466"/>
      <c r="Q360" s="30"/>
      <c r="R360" s="33" t="s">
        <v>70</v>
      </c>
      <c r="S360" s="35">
        <v>45748</v>
      </c>
      <c r="T360" s="35">
        <v>45991</v>
      </c>
      <c r="U360" s="36"/>
      <c r="V360" s="36">
        <v>1</v>
      </c>
      <c r="W360" s="36">
        <v>1</v>
      </c>
      <c r="X360" s="36">
        <v>1</v>
      </c>
      <c r="Y360" s="36">
        <f>SUM(U360:X360)</f>
        <v>3</v>
      </c>
      <c r="Z360" s="37"/>
      <c r="AA360" s="37">
        <v>2000</v>
      </c>
      <c r="AB360" s="37">
        <v>2000</v>
      </c>
      <c r="AC360" s="37">
        <v>2000</v>
      </c>
      <c r="AD360" s="37">
        <f t="shared" si="54"/>
        <v>6000</v>
      </c>
      <c r="AE360" s="38">
        <v>6600</v>
      </c>
      <c r="AF360" s="38"/>
      <c r="AG360" s="443"/>
      <c r="AH360" s="446"/>
      <c r="AI360" s="446"/>
      <c r="AJ360" s="431"/>
      <c r="AK360" s="30" t="s">
        <v>2098</v>
      </c>
    </row>
    <row r="361" spans="1:37" ht="56.25" customHeight="1" x14ac:dyDescent="0.3">
      <c r="A361" s="434"/>
      <c r="B361" s="434"/>
      <c r="C361" s="434"/>
      <c r="D361" s="434"/>
      <c r="E361" s="473"/>
      <c r="F361" s="471"/>
      <c r="G361" s="434"/>
      <c r="H361" s="469"/>
      <c r="I361" s="330" t="s">
        <v>2085</v>
      </c>
      <c r="J361" s="95" t="s">
        <v>2273</v>
      </c>
      <c r="K361" s="30" t="s">
        <v>65</v>
      </c>
      <c r="L361" s="30" t="s">
        <v>809</v>
      </c>
      <c r="M361" s="30"/>
      <c r="N361" s="33" t="s">
        <v>158</v>
      </c>
      <c r="O361" s="466"/>
      <c r="P361" s="466"/>
      <c r="Q361" s="30"/>
      <c r="R361" s="33" t="s">
        <v>70</v>
      </c>
      <c r="S361" s="35">
        <v>45975</v>
      </c>
      <c r="T361" s="35">
        <v>45976</v>
      </c>
      <c r="U361" s="148"/>
      <c r="V361" s="36"/>
      <c r="W361" s="36"/>
      <c r="X361" s="36">
        <v>1</v>
      </c>
      <c r="Y361" s="36">
        <f t="shared" si="55"/>
        <v>1</v>
      </c>
      <c r="Z361" s="37"/>
      <c r="AA361" s="37"/>
      <c r="AB361" s="37"/>
      <c r="AC361" s="37">
        <v>3000</v>
      </c>
      <c r="AD361" s="37">
        <f t="shared" si="54"/>
        <v>3000</v>
      </c>
      <c r="AE361" s="38">
        <v>3000</v>
      </c>
      <c r="AF361" s="38"/>
      <c r="AG361" s="443"/>
      <c r="AH361" s="446"/>
      <c r="AI361" s="446"/>
      <c r="AJ361" s="431"/>
      <c r="AK361" s="30" t="s">
        <v>2098</v>
      </c>
    </row>
    <row r="362" spans="1:37" ht="76.5" customHeight="1" x14ac:dyDescent="0.3">
      <c r="A362" s="434"/>
      <c r="B362" s="434"/>
      <c r="C362" s="434"/>
      <c r="D362" s="434"/>
      <c r="E362" s="473"/>
      <c r="F362" s="471"/>
      <c r="G362" s="434"/>
      <c r="H362" s="469"/>
      <c r="I362" s="330" t="s">
        <v>2086</v>
      </c>
      <c r="J362" s="95" t="s">
        <v>2274</v>
      </c>
      <c r="K362" s="30" t="s">
        <v>65</v>
      </c>
      <c r="L362" s="30" t="s">
        <v>809</v>
      </c>
      <c r="M362" s="30"/>
      <c r="N362" s="33" t="s">
        <v>158</v>
      </c>
      <c r="O362" s="466"/>
      <c r="P362" s="466"/>
      <c r="Q362" s="30"/>
      <c r="R362" s="33" t="s">
        <v>70</v>
      </c>
      <c r="S362" s="35">
        <v>45902</v>
      </c>
      <c r="T362" s="35">
        <v>45920</v>
      </c>
      <c r="U362" s="148"/>
      <c r="V362" s="36"/>
      <c r="W362" s="36"/>
      <c r="X362" s="36">
        <v>1</v>
      </c>
      <c r="Y362" s="36">
        <f t="shared" si="55"/>
        <v>1</v>
      </c>
      <c r="Z362" s="37"/>
      <c r="AA362" s="37"/>
      <c r="AB362" s="37"/>
      <c r="AC362" s="37">
        <v>4000</v>
      </c>
      <c r="AD362" s="37">
        <f t="shared" si="54"/>
        <v>4000</v>
      </c>
      <c r="AE362" s="38">
        <v>4000</v>
      </c>
      <c r="AF362" s="38"/>
      <c r="AG362" s="443"/>
      <c r="AH362" s="446"/>
      <c r="AI362" s="446"/>
      <c r="AJ362" s="431"/>
      <c r="AK362" s="30" t="s">
        <v>2098</v>
      </c>
    </row>
    <row r="363" spans="1:37" ht="78.75" customHeight="1" x14ac:dyDescent="0.3">
      <c r="A363" s="434"/>
      <c r="B363" s="434"/>
      <c r="C363" s="434"/>
      <c r="D363" s="434"/>
      <c r="E363" s="473"/>
      <c r="F363" s="471"/>
      <c r="G363" s="434"/>
      <c r="H363" s="469"/>
      <c r="I363" s="331" t="s">
        <v>2087</v>
      </c>
      <c r="J363" s="95" t="s">
        <v>2270</v>
      </c>
      <c r="K363" s="30" t="s">
        <v>65</v>
      </c>
      <c r="L363" s="30" t="s">
        <v>809</v>
      </c>
      <c r="M363" s="30"/>
      <c r="N363" s="33" t="s">
        <v>158</v>
      </c>
      <c r="O363" s="466"/>
      <c r="P363" s="466"/>
      <c r="Q363" s="30"/>
      <c r="R363" s="33" t="s">
        <v>70</v>
      </c>
      <c r="S363" s="35">
        <v>45957</v>
      </c>
      <c r="T363" s="35">
        <v>45963</v>
      </c>
      <c r="U363" s="148"/>
      <c r="V363" s="36"/>
      <c r="W363" s="36"/>
      <c r="X363" s="36">
        <v>1</v>
      </c>
      <c r="Y363" s="36">
        <f t="shared" si="55"/>
        <v>1</v>
      </c>
      <c r="Z363" s="37"/>
      <c r="AA363" s="37"/>
      <c r="AB363" s="37"/>
      <c r="AC363" s="37">
        <v>1000</v>
      </c>
      <c r="AD363" s="37">
        <f t="shared" si="54"/>
        <v>1000</v>
      </c>
      <c r="AE363" s="38">
        <v>1000</v>
      </c>
      <c r="AF363" s="38"/>
      <c r="AG363" s="443"/>
      <c r="AH363" s="446"/>
      <c r="AI363" s="446"/>
      <c r="AJ363" s="431"/>
      <c r="AK363" s="30" t="s">
        <v>2100</v>
      </c>
    </row>
    <row r="364" spans="1:37" ht="73.5" customHeight="1" x14ac:dyDescent="0.3">
      <c r="A364" s="434"/>
      <c r="B364" s="434"/>
      <c r="C364" s="434"/>
      <c r="D364" s="434"/>
      <c r="E364" s="473"/>
      <c r="F364" s="471"/>
      <c r="G364" s="434"/>
      <c r="H364" s="469"/>
      <c r="I364" s="330" t="s">
        <v>2088</v>
      </c>
      <c r="J364" s="95" t="s">
        <v>2275</v>
      </c>
      <c r="K364" s="30" t="s">
        <v>65</v>
      </c>
      <c r="L364" s="30" t="s">
        <v>809</v>
      </c>
      <c r="M364" s="30"/>
      <c r="N364" s="33" t="s">
        <v>158</v>
      </c>
      <c r="O364" s="466"/>
      <c r="P364" s="466"/>
      <c r="Q364" s="30"/>
      <c r="R364" s="33" t="s">
        <v>70</v>
      </c>
      <c r="S364" s="35">
        <v>45863</v>
      </c>
      <c r="T364" s="35">
        <v>45868</v>
      </c>
      <c r="U364" s="148"/>
      <c r="V364" s="36"/>
      <c r="W364" s="36">
        <v>1</v>
      </c>
      <c r="X364" s="36"/>
      <c r="Y364" s="36">
        <f t="shared" si="55"/>
        <v>1</v>
      </c>
      <c r="Z364" s="37"/>
      <c r="AA364" s="37"/>
      <c r="AB364" s="37">
        <v>6600</v>
      </c>
      <c r="AC364" s="37"/>
      <c r="AD364" s="37">
        <f t="shared" si="54"/>
        <v>6600</v>
      </c>
      <c r="AE364" s="38">
        <v>6600</v>
      </c>
      <c r="AF364" s="38"/>
      <c r="AG364" s="443"/>
      <c r="AH364" s="446"/>
      <c r="AI364" s="446"/>
      <c r="AJ364" s="431"/>
      <c r="AK364" s="30" t="s">
        <v>2101</v>
      </c>
    </row>
    <row r="365" spans="1:37" ht="80.25" customHeight="1" x14ac:dyDescent="0.3">
      <c r="A365" s="434"/>
      <c r="B365" s="434"/>
      <c r="C365" s="434"/>
      <c r="D365" s="434"/>
      <c r="E365" s="473"/>
      <c r="F365" s="471"/>
      <c r="G365" s="434"/>
      <c r="H365" s="469"/>
      <c r="I365" s="332" t="s">
        <v>2089</v>
      </c>
      <c r="J365" s="95" t="s">
        <v>2272</v>
      </c>
      <c r="K365" s="30" t="s">
        <v>65</v>
      </c>
      <c r="L365" s="30" t="s">
        <v>809</v>
      </c>
      <c r="M365" s="30"/>
      <c r="N365" s="33" t="s">
        <v>158</v>
      </c>
      <c r="O365" s="466"/>
      <c r="P365" s="466"/>
      <c r="Q365" s="30"/>
      <c r="R365" s="33" t="s">
        <v>70</v>
      </c>
      <c r="S365" s="35">
        <v>45717</v>
      </c>
      <c r="T365" s="35">
        <v>45746</v>
      </c>
      <c r="U365" s="36">
        <v>1</v>
      </c>
      <c r="V365" s="36"/>
      <c r="W365" s="36"/>
      <c r="X365" s="36"/>
      <c r="Y365" s="36">
        <f t="shared" si="55"/>
        <v>1</v>
      </c>
      <c r="Z365" s="37">
        <v>1000</v>
      </c>
      <c r="AA365" s="37"/>
      <c r="AB365" s="37"/>
      <c r="AC365" s="37"/>
      <c r="AD365" s="37">
        <f t="shared" si="54"/>
        <v>1000</v>
      </c>
      <c r="AE365" s="38">
        <v>1000</v>
      </c>
      <c r="AF365" s="38"/>
      <c r="AG365" s="443"/>
      <c r="AH365" s="446"/>
      <c r="AI365" s="446"/>
      <c r="AJ365" s="431"/>
      <c r="AK365" s="30" t="s">
        <v>2101</v>
      </c>
    </row>
    <row r="366" spans="1:37" ht="56.25" customHeight="1" x14ac:dyDescent="0.3">
      <c r="A366" s="434"/>
      <c r="B366" s="434"/>
      <c r="C366" s="434"/>
      <c r="D366" s="434"/>
      <c r="E366" s="473"/>
      <c r="F366" s="471"/>
      <c r="G366" s="434"/>
      <c r="H366" s="469"/>
      <c r="I366" s="332" t="s">
        <v>2090</v>
      </c>
      <c r="J366" s="95" t="s">
        <v>2272</v>
      </c>
      <c r="K366" s="30" t="s">
        <v>65</v>
      </c>
      <c r="L366" s="30" t="s">
        <v>809</v>
      </c>
      <c r="M366" s="30"/>
      <c r="N366" s="33" t="s">
        <v>158</v>
      </c>
      <c r="O366" s="466"/>
      <c r="P366" s="466"/>
      <c r="Q366" s="30"/>
      <c r="R366" s="33" t="s">
        <v>70</v>
      </c>
      <c r="S366" s="35">
        <v>45809</v>
      </c>
      <c r="T366" s="35">
        <v>45838</v>
      </c>
      <c r="U366" s="36"/>
      <c r="V366" s="36"/>
      <c r="W366" s="36">
        <v>1</v>
      </c>
      <c r="X366" s="36"/>
      <c r="Y366" s="36">
        <f t="shared" si="55"/>
        <v>1</v>
      </c>
      <c r="Z366" s="37"/>
      <c r="AA366" s="37">
        <v>1000</v>
      </c>
      <c r="AB366" s="37"/>
      <c r="AC366" s="37"/>
      <c r="AD366" s="37">
        <f t="shared" si="54"/>
        <v>1000</v>
      </c>
      <c r="AE366" s="38">
        <v>1000</v>
      </c>
      <c r="AF366" s="38"/>
      <c r="AG366" s="443"/>
      <c r="AH366" s="446"/>
      <c r="AI366" s="446"/>
      <c r="AJ366" s="431"/>
      <c r="AK366" s="30" t="s">
        <v>2101</v>
      </c>
    </row>
    <row r="367" spans="1:37" ht="56.25" customHeight="1" x14ac:dyDescent="0.3">
      <c r="A367" s="434"/>
      <c r="B367" s="434"/>
      <c r="C367" s="434"/>
      <c r="D367" s="434"/>
      <c r="E367" s="473"/>
      <c r="F367" s="471"/>
      <c r="G367" s="434"/>
      <c r="H367" s="469"/>
      <c r="I367" s="332" t="s">
        <v>2091</v>
      </c>
      <c r="J367" s="95" t="s">
        <v>2272</v>
      </c>
      <c r="K367" s="30" t="s">
        <v>65</v>
      </c>
      <c r="L367" s="30" t="s">
        <v>809</v>
      </c>
      <c r="M367" s="30"/>
      <c r="N367" s="33" t="s">
        <v>158</v>
      </c>
      <c r="O367" s="466"/>
      <c r="P367" s="466"/>
      <c r="Q367" s="30"/>
      <c r="R367" s="33" t="s">
        <v>70</v>
      </c>
      <c r="S367" s="35">
        <v>45901</v>
      </c>
      <c r="T367" s="35">
        <v>46295</v>
      </c>
      <c r="U367" s="36"/>
      <c r="V367" s="36"/>
      <c r="W367" s="36"/>
      <c r="X367" s="36">
        <v>1</v>
      </c>
      <c r="Y367" s="36">
        <f t="shared" si="55"/>
        <v>1</v>
      </c>
      <c r="Z367" s="37"/>
      <c r="AA367" s="37"/>
      <c r="AB367" s="37">
        <v>1000</v>
      </c>
      <c r="AC367" s="37"/>
      <c r="AD367" s="37">
        <f t="shared" si="54"/>
        <v>1000</v>
      </c>
      <c r="AE367" s="38">
        <v>1000</v>
      </c>
      <c r="AF367" s="38"/>
      <c r="AG367" s="443"/>
      <c r="AH367" s="446"/>
      <c r="AI367" s="446"/>
      <c r="AJ367" s="431"/>
      <c r="AK367" s="30" t="s">
        <v>2101</v>
      </c>
    </row>
    <row r="368" spans="1:37" ht="56.25" customHeight="1" x14ac:dyDescent="0.3">
      <c r="A368" s="434"/>
      <c r="B368" s="434"/>
      <c r="C368" s="434"/>
      <c r="D368" s="434"/>
      <c r="E368" s="473"/>
      <c r="F368" s="471"/>
      <c r="G368" s="434"/>
      <c r="H368" s="469"/>
      <c r="I368" s="332" t="s">
        <v>2092</v>
      </c>
      <c r="J368" s="95" t="s">
        <v>2276</v>
      </c>
      <c r="K368" s="30" t="s">
        <v>65</v>
      </c>
      <c r="L368" s="30" t="s">
        <v>809</v>
      </c>
      <c r="M368" s="30"/>
      <c r="N368" s="33" t="s">
        <v>158</v>
      </c>
      <c r="O368" s="466"/>
      <c r="P368" s="466"/>
      <c r="Q368" s="30"/>
      <c r="R368" s="33" t="s">
        <v>70</v>
      </c>
      <c r="S368" s="35">
        <v>45786</v>
      </c>
      <c r="T368" s="35">
        <v>45789</v>
      </c>
      <c r="U368" s="36"/>
      <c r="V368" s="36">
        <v>1</v>
      </c>
      <c r="W368" s="36"/>
      <c r="X368" s="36"/>
      <c r="Y368" s="36">
        <f t="shared" si="55"/>
        <v>1</v>
      </c>
      <c r="Z368" s="37"/>
      <c r="AA368" s="37">
        <v>1000</v>
      </c>
      <c r="AB368" s="37"/>
      <c r="AC368" s="37"/>
      <c r="AD368" s="37">
        <f t="shared" si="54"/>
        <v>1000</v>
      </c>
      <c r="AE368" s="38">
        <v>1000</v>
      </c>
      <c r="AF368" s="38"/>
      <c r="AG368" s="443"/>
      <c r="AH368" s="446"/>
      <c r="AI368" s="446"/>
      <c r="AJ368" s="431"/>
      <c r="AK368" s="30" t="s">
        <v>2102</v>
      </c>
    </row>
    <row r="369" spans="1:37" ht="56.25" customHeight="1" x14ac:dyDescent="0.3">
      <c r="A369" s="434"/>
      <c r="B369" s="434"/>
      <c r="C369" s="434"/>
      <c r="D369" s="434"/>
      <c r="E369" s="473"/>
      <c r="F369" s="471"/>
      <c r="G369" s="434"/>
      <c r="H369" s="469"/>
      <c r="I369" s="332" t="s">
        <v>2093</v>
      </c>
      <c r="J369" s="95" t="s">
        <v>2276</v>
      </c>
      <c r="K369" s="30" t="s">
        <v>65</v>
      </c>
      <c r="L369" s="30" t="s">
        <v>809</v>
      </c>
      <c r="M369" s="30"/>
      <c r="N369" s="33" t="s">
        <v>158</v>
      </c>
      <c r="O369" s="466"/>
      <c r="P369" s="466"/>
      <c r="Q369" s="30"/>
      <c r="R369" s="33" t="s">
        <v>70</v>
      </c>
      <c r="S369" s="35">
        <v>45807</v>
      </c>
      <c r="T369" s="35">
        <v>45810</v>
      </c>
      <c r="U369" s="36"/>
      <c r="V369" s="36">
        <v>1</v>
      </c>
      <c r="W369" s="36"/>
      <c r="X369" s="36"/>
      <c r="Y369" s="36">
        <f t="shared" si="55"/>
        <v>1</v>
      </c>
      <c r="Z369" s="37"/>
      <c r="AA369" s="37">
        <v>1000</v>
      </c>
      <c r="AB369" s="37"/>
      <c r="AC369" s="37"/>
      <c r="AD369" s="37">
        <f t="shared" si="54"/>
        <v>1000</v>
      </c>
      <c r="AE369" s="38">
        <v>1000</v>
      </c>
      <c r="AF369" s="38"/>
      <c r="AG369" s="443"/>
      <c r="AH369" s="446"/>
      <c r="AI369" s="446"/>
      <c r="AJ369" s="431"/>
      <c r="AK369" s="30" t="s">
        <v>2102</v>
      </c>
    </row>
    <row r="370" spans="1:37" ht="56.25" customHeight="1" x14ac:dyDescent="0.3">
      <c r="A370" s="434"/>
      <c r="B370" s="434"/>
      <c r="C370" s="434"/>
      <c r="D370" s="434"/>
      <c r="E370" s="473"/>
      <c r="F370" s="471"/>
      <c r="G370" s="434"/>
      <c r="H370" s="469"/>
      <c r="I370" s="332" t="s">
        <v>2094</v>
      </c>
      <c r="J370" s="95" t="s">
        <v>2276</v>
      </c>
      <c r="K370" s="30" t="s">
        <v>65</v>
      </c>
      <c r="L370" s="30" t="s">
        <v>809</v>
      </c>
      <c r="M370" s="30"/>
      <c r="N370" s="33" t="s">
        <v>158</v>
      </c>
      <c r="O370" s="466"/>
      <c r="P370" s="466"/>
      <c r="Q370" s="30"/>
      <c r="R370" s="33" t="s">
        <v>70</v>
      </c>
      <c r="S370" s="35">
        <v>45821</v>
      </c>
      <c r="T370" s="35">
        <v>45824</v>
      </c>
      <c r="U370" s="36"/>
      <c r="V370" s="36"/>
      <c r="W370" s="36">
        <v>1</v>
      </c>
      <c r="X370" s="36"/>
      <c r="Y370" s="36">
        <f t="shared" si="55"/>
        <v>1</v>
      </c>
      <c r="Z370" s="37"/>
      <c r="AA370" s="37"/>
      <c r="AB370" s="37">
        <v>1000</v>
      </c>
      <c r="AC370" s="37"/>
      <c r="AD370" s="37">
        <f t="shared" si="54"/>
        <v>1000</v>
      </c>
      <c r="AE370" s="38">
        <v>1000</v>
      </c>
      <c r="AF370" s="38"/>
      <c r="AG370" s="443"/>
      <c r="AH370" s="446"/>
      <c r="AI370" s="446"/>
      <c r="AJ370" s="431"/>
      <c r="AK370" s="30" t="s">
        <v>2102</v>
      </c>
    </row>
    <row r="371" spans="1:37" ht="56.25" customHeight="1" x14ac:dyDescent="0.3">
      <c r="A371" s="434"/>
      <c r="B371" s="434"/>
      <c r="C371" s="434"/>
      <c r="D371" s="434"/>
      <c r="E371" s="473"/>
      <c r="F371" s="471"/>
      <c r="G371" s="434"/>
      <c r="H371" s="469"/>
      <c r="I371" s="332" t="s">
        <v>2095</v>
      </c>
      <c r="J371" s="95" t="s">
        <v>2277</v>
      </c>
      <c r="K371" s="30" t="s">
        <v>65</v>
      </c>
      <c r="L371" s="30" t="s">
        <v>809</v>
      </c>
      <c r="M371" s="30"/>
      <c r="N371" s="33" t="s">
        <v>158</v>
      </c>
      <c r="O371" s="466"/>
      <c r="P371" s="466"/>
      <c r="Q371" s="30"/>
      <c r="R371" s="33" t="s">
        <v>70</v>
      </c>
      <c r="S371" s="35">
        <v>45898</v>
      </c>
      <c r="T371" s="35">
        <v>45900</v>
      </c>
      <c r="U371" s="36"/>
      <c r="V371" s="36"/>
      <c r="W371" s="36">
        <v>1</v>
      </c>
      <c r="X371" s="36"/>
      <c r="Y371" s="36">
        <f t="shared" si="55"/>
        <v>1</v>
      </c>
      <c r="Z371" s="37"/>
      <c r="AA371" s="37"/>
      <c r="AB371" s="37">
        <v>3000</v>
      </c>
      <c r="AC371" s="37"/>
      <c r="AD371" s="37">
        <f t="shared" si="54"/>
        <v>3000</v>
      </c>
      <c r="AE371" s="38">
        <v>3000</v>
      </c>
      <c r="AF371" s="38"/>
      <c r="AG371" s="443"/>
      <c r="AH371" s="446"/>
      <c r="AI371" s="446"/>
      <c r="AJ371" s="431"/>
      <c r="AK371" s="30" t="s">
        <v>2103</v>
      </c>
    </row>
    <row r="372" spans="1:37" ht="56.25" customHeight="1" x14ac:dyDescent="0.3">
      <c r="A372" s="434"/>
      <c r="B372" s="434"/>
      <c r="C372" s="434"/>
      <c r="D372" s="434"/>
      <c r="E372" s="473"/>
      <c r="F372" s="471"/>
      <c r="G372" s="434"/>
      <c r="H372" s="469"/>
      <c r="I372" s="332" t="s">
        <v>2096</v>
      </c>
      <c r="J372" s="95" t="s">
        <v>2278</v>
      </c>
      <c r="K372" s="30" t="s">
        <v>65</v>
      </c>
      <c r="L372" s="30" t="s">
        <v>809</v>
      </c>
      <c r="M372" s="30"/>
      <c r="N372" s="33" t="s">
        <v>158</v>
      </c>
      <c r="O372" s="466"/>
      <c r="P372" s="466"/>
      <c r="Q372" s="30"/>
      <c r="R372" s="33" t="s">
        <v>419</v>
      </c>
      <c r="S372" s="35">
        <v>45690</v>
      </c>
      <c r="T372" s="35">
        <v>45777</v>
      </c>
      <c r="U372" s="36"/>
      <c r="V372" s="36">
        <v>1</v>
      </c>
      <c r="W372" s="36"/>
      <c r="X372" s="36"/>
      <c r="Y372" s="36">
        <f t="shared" ref="Y372:Y373" si="56">SUM(U372:X372)</f>
        <v>1</v>
      </c>
      <c r="Z372" s="37">
        <v>500</v>
      </c>
      <c r="AA372" s="37">
        <v>500</v>
      </c>
      <c r="AB372" s="37"/>
      <c r="AC372" s="37"/>
      <c r="AD372" s="37">
        <f t="shared" si="54"/>
        <v>1000</v>
      </c>
      <c r="AE372" s="38">
        <v>1000</v>
      </c>
      <c r="AF372" s="38"/>
      <c r="AG372" s="443"/>
      <c r="AH372" s="446"/>
      <c r="AI372" s="446"/>
      <c r="AJ372" s="431"/>
      <c r="AK372" s="30" t="s">
        <v>2103</v>
      </c>
    </row>
    <row r="373" spans="1:37" ht="56.25" customHeight="1" x14ac:dyDescent="0.3">
      <c r="A373" s="434"/>
      <c r="B373" s="434"/>
      <c r="C373" s="434"/>
      <c r="D373" s="434"/>
      <c r="E373" s="473"/>
      <c r="F373" s="471"/>
      <c r="G373" s="434"/>
      <c r="H373" s="469"/>
      <c r="I373" s="332" t="s">
        <v>2097</v>
      </c>
      <c r="J373" s="95" t="s">
        <v>2278</v>
      </c>
      <c r="K373" s="30" t="s">
        <v>65</v>
      </c>
      <c r="L373" s="30" t="s">
        <v>809</v>
      </c>
      <c r="M373" s="30"/>
      <c r="N373" s="33" t="s">
        <v>158</v>
      </c>
      <c r="O373" s="467"/>
      <c r="P373" s="467"/>
      <c r="Q373" s="30"/>
      <c r="R373" s="33" t="s">
        <v>419</v>
      </c>
      <c r="S373" s="35">
        <v>45871</v>
      </c>
      <c r="T373" s="35">
        <v>45991</v>
      </c>
      <c r="U373" s="36"/>
      <c r="V373" s="36"/>
      <c r="W373" s="36">
        <v>1</v>
      </c>
      <c r="X373" s="36"/>
      <c r="Y373" s="36">
        <f t="shared" si="56"/>
        <v>1</v>
      </c>
      <c r="Z373" s="37"/>
      <c r="AA373" s="37"/>
      <c r="AB373" s="37">
        <v>500</v>
      </c>
      <c r="AC373" s="37">
        <v>500</v>
      </c>
      <c r="AD373" s="37">
        <f t="shared" si="54"/>
        <v>1000</v>
      </c>
      <c r="AE373" s="38">
        <v>1000</v>
      </c>
      <c r="AF373" s="38"/>
      <c r="AG373" s="444"/>
      <c r="AH373" s="447"/>
      <c r="AI373" s="447"/>
      <c r="AJ373" s="432"/>
      <c r="AK373" s="30" t="s">
        <v>2103</v>
      </c>
    </row>
    <row r="374" spans="1:37" ht="96.75" customHeight="1" x14ac:dyDescent="0.3">
      <c r="A374" s="421" t="s">
        <v>96</v>
      </c>
      <c r="B374" s="30" t="s">
        <v>217</v>
      </c>
      <c r="C374" s="30" t="s">
        <v>1190</v>
      </c>
      <c r="D374" s="30" t="s">
        <v>382</v>
      </c>
      <c r="E374" s="31" t="s">
        <v>1191</v>
      </c>
      <c r="F374" s="333" t="s">
        <v>60</v>
      </c>
      <c r="G374" s="30" t="s">
        <v>1209</v>
      </c>
      <c r="H374" s="30" t="s">
        <v>1210</v>
      </c>
      <c r="I374" s="95" t="s">
        <v>1211</v>
      </c>
      <c r="J374" s="95" t="s">
        <v>1212</v>
      </c>
      <c r="K374" s="30" t="s">
        <v>65</v>
      </c>
      <c r="L374" s="30" t="s">
        <v>809</v>
      </c>
      <c r="M374" s="30" t="s">
        <v>1204</v>
      </c>
      <c r="N374" s="33" t="s">
        <v>158</v>
      </c>
      <c r="O374" s="96">
        <v>831290012</v>
      </c>
      <c r="P374" s="96" t="s">
        <v>1197</v>
      </c>
      <c r="Q374" s="30" t="s">
        <v>69</v>
      </c>
      <c r="R374" s="33" t="s">
        <v>70</v>
      </c>
      <c r="S374" s="35">
        <v>45689</v>
      </c>
      <c r="T374" s="35">
        <v>46022</v>
      </c>
      <c r="U374" s="148">
        <v>0.25</v>
      </c>
      <c r="V374" s="148">
        <v>0.25</v>
      </c>
      <c r="W374" s="148">
        <v>0.25</v>
      </c>
      <c r="X374" s="148">
        <v>0.25</v>
      </c>
      <c r="Y374" s="148">
        <v>1</v>
      </c>
      <c r="Z374" s="37">
        <v>0</v>
      </c>
      <c r="AA374" s="37">
        <v>0</v>
      </c>
      <c r="AB374" s="37">
        <v>0</v>
      </c>
      <c r="AC374" s="37">
        <v>0</v>
      </c>
      <c r="AD374" s="37">
        <f t="shared" si="54"/>
        <v>0</v>
      </c>
      <c r="AE374" s="37">
        <v>0</v>
      </c>
      <c r="AF374" s="33"/>
      <c r="AG374" s="37">
        <v>0</v>
      </c>
      <c r="AH374" s="323" t="s">
        <v>66</v>
      </c>
      <c r="AI374" s="323" t="s">
        <v>66</v>
      </c>
      <c r="AJ374" s="161" t="s">
        <v>66</v>
      </c>
      <c r="AK374" s="30" t="s">
        <v>1198</v>
      </c>
    </row>
    <row r="375" spans="1:37" ht="115.2" x14ac:dyDescent="0.3">
      <c r="A375" s="421" t="s">
        <v>96</v>
      </c>
      <c r="B375" s="30" t="s">
        <v>217</v>
      </c>
      <c r="C375" s="30" t="s">
        <v>1190</v>
      </c>
      <c r="D375" s="30" t="s">
        <v>382</v>
      </c>
      <c r="E375" s="31" t="s">
        <v>1191</v>
      </c>
      <c r="F375" s="425" t="s">
        <v>75</v>
      </c>
      <c r="G375" s="334" t="s">
        <v>1213</v>
      </c>
      <c r="H375" s="30" t="s">
        <v>1214</v>
      </c>
      <c r="I375" s="335" t="s">
        <v>1215</v>
      </c>
      <c r="J375" s="95" t="s">
        <v>1201</v>
      </c>
      <c r="K375" s="30" t="s">
        <v>65</v>
      </c>
      <c r="L375" s="30" t="s">
        <v>66</v>
      </c>
      <c r="M375" s="30" t="s">
        <v>1216</v>
      </c>
      <c r="N375" s="33" t="s">
        <v>389</v>
      </c>
      <c r="O375" s="96" t="s">
        <v>66</v>
      </c>
      <c r="P375" s="96" t="s">
        <v>66</v>
      </c>
      <c r="Q375" s="30" t="s">
        <v>69</v>
      </c>
      <c r="R375" s="33" t="s">
        <v>70</v>
      </c>
      <c r="S375" s="35">
        <v>45658</v>
      </c>
      <c r="T375" s="35" t="s">
        <v>1217</v>
      </c>
      <c r="U375" s="148">
        <v>0.5</v>
      </c>
      <c r="V375" s="148">
        <v>0.5</v>
      </c>
      <c r="W375" s="148"/>
      <c r="X375" s="148"/>
      <c r="Y375" s="148">
        <v>1</v>
      </c>
      <c r="Z375" s="37">
        <v>0</v>
      </c>
      <c r="AA375" s="37">
        <v>0</v>
      </c>
      <c r="AB375" s="37"/>
      <c r="AC375" s="37" t="s">
        <v>1205</v>
      </c>
      <c r="AD375" s="37">
        <f t="shared" si="54"/>
        <v>0</v>
      </c>
      <c r="AE375" s="37">
        <v>0</v>
      </c>
      <c r="AF375" s="33"/>
      <c r="AG375" s="37">
        <v>0</v>
      </c>
      <c r="AH375" s="323" t="s">
        <v>66</v>
      </c>
      <c r="AI375" s="323" t="s">
        <v>66</v>
      </c>
      <c r="AJ375" s="161" t="s">
        <v>66</v>
      </c>
      <c r="AK375" s="30" t="s">
        <v>1198</v>
      </c>
    </row>
    <row r="376" spans="1:37" ht="20.25" customHeight="1" x14ac:dyDescent="0.3">
      <c r="A376" s="87"/>
      <c r="B376" s="55"/>
      <c r="C376" s="55"/>
      <c r="D376" s="55"/>
      <c r="E376" s="55"/>
      <c r="F376" s="55"/>
      <c r="G376" s="55"/>
      <c r="H376" s="55"/>
      <c r="I376" s="55"/>
      <c r="J376" s="55"/>
      <c r="K376" s="55"/>
      <c r="L376" s="55"/>
      <c r="M376" s="55"/>
      <c r="N376" s="55"/>
      <c r="O376" s="55"/>
      <c r="P376" s="88" t="s">
        <v>1191</v>
      </c>
      <c r="Q376" s="55"/>
      <c r="R376" s="55"/>
      <c r="S376" s="55"/>
      <c r="T376" s="55"/>
      <c r="U376" s="55"/>
      <c r="V376" s="55"/>
      <c r="W376" s="55"/>
      <c r="X376" s="55"/>
      <c r="Y376" s="55"/>
      <c r="Z376" s="55"/>
      <c r="AA376" s="55"/>
      <c r="AB376" s="55"/>
      <c r="AC376" s="55"/>
      <c r="AD376" s="55"/>
      <c r="AE376" s="89">
        <f>SUM(AE350:AE375)</f>
        <v>88500</v>
      </c>
      <c r="AF376" s="55"/>
      <c r="AG376" s="336">
        <f>SUM(AG350:AG375)</f>
        <v>88500</v>
      </c>
      <c r="AH376" s="55"/>
      <c r="AI376" s="55"/>
      <c r="AJ376" s="55"/>
      <c r="AK376" s="61"/>
    </row>
    <row r="377" spans="1:37" ht="86.4" x14ac:dyDescent="0.3">
      <c r="A377" s="421" t="s">
        <v>259</v>
      </c>
      <c r="B377" s="421" t="s">
        <v>217</v>
      </c>
      <c r="C377" s="30" t="s">
        <v>1190</v>
      </c>
      <c r="D377" s="421" t="s">
        <v>382</v>
      </c>
      <c r="E377" s="175" t="s">
        <v>1218</v>
      </c>
      <c r="F377" s="425" t="s">
        <v>60</v>
      </c>
      <c r="G377" s="337" t="s">
        <v>1219</v>
      </c>
      <c r="H377" s="338" t="s">
        <v>1220</v>
      </c>
      <c r="I377" s="30" t="s">
        <v>1221</v>
      </c>
      <c r="J377" s="30" t="s">
        <v>1222</v>
      </c>
      <c r="K377" s="65" t="s">
        <v>65</v>
      </c>
      <c r="L377" s="30"/>
      <c r="M377" s="30" t="s">
        <v>1207</v>
      </c>
      <c r="N377" s="339" t="s">
        <v>1223</v>
      </c>
      <c r="O377" s="96" t="s">
        <v>66</v>
      </c>
      <c r="P377" s="96" t="s">
        <v>66</v>
      </c>
      <c r="Q377" s="65" t="s">
        <v>69</v>
      </c>
      <c r="R377" s="66" t="s">
        <v>70</v>
      </c>
      <c r="S377" s="183">
        <v>45658</v>
      </c>
      <c r="T377" s="183">
        <v>46022</v>
      </c>
      <c r="U377" s="66">
        <v>30</v>
      </c>
      <c r="V377" s="66">
        <v>35</v>
      </c>
      <c r="W377" s="66">
        <v>39</v>
      </c>
      <c r="X377" s="66">
        <v>44</v>
      </c>
      <c r="Y377" s="66">
        <f>SUM(U377:X377)</f>
        <v>148</v>
      </c>
      <c r="Z377" s="37">
        <v>0</v>
      </c>
      <c r="AA377" s="37">
        <v>0</v>
      </c>
      <c r="AB377" s="37">
        <v>0</v>
      </c>
      <c r="AC377" s="37">
        <v>0</v>
      </c>
      <c r="AD377" s="37">
        <v>0</v>
      </c>
      <c r="AE377" s="37">
        <v>0</v>
      </c>
      <c r="AF377" s="37">
        <v>0</v>
      </c>
      <c r="AG377" s="37">
        <v>0</v>
      </c>
      <c r="AH377" s="323" t="s">
        <v>66</v>
      </c>
      <c r="AI377" s="323" t="s">
        <v>66</v>
      </c>
      <c r="AJ377" s="161" t="s">
        <v>66</v>
      </c>
      <c r="AK377" s="30" t="s">
        <v>1208</v>
      </c>
    </row>
    <row r="378" spans="1:37" ht="86.4" x14ac:dyDescent="0.3">
      <c r="A378" s="421" t="s">
        <v>259</v>
      </c>
      <c r="B378" s="421" t="s">
        <v>217</v>
      </c>
      <c r="C378" s="30" t="s">
        <v>1190</v>
      </c>
      <c r="D378" s="421" t="s">
        <v>382</v>
      </c>
      <c r="E378" s="175" t="s">
        <v>1218</v>
      </c>
      <c r="F378" s="425" t="s">
        <v>75</v>
      </c>
      <c r="G378" s="340" t="s">
        <v>1224</v>
      </c>
      <c r="H378" s="162" t="s">
        <v>1225</v>
      </c>
      <c r="I378" s="64" t="s">
        <v>1226</v>
      </c>
      <c r="J378" s="151" t="s">
        <v>1227</v>
      </c>
      <c r="K378" s="65" t="s">
        <v>65</v>
      </c>
      <c r="L378" s="30"/>
      <c r="M378" s="44" t="s">
        <v>1228</v>
      </c>
      <c r="N378" s="341" t="s">
        <v>1223</v>
      </c>
      <c r="O378" s="96" t="s">
        <v>66</v>
      </c>
      <c r="P378" s="96" t="s">
        <v>66</v>
      </c>
      <c r="Q378" s="65" t="s">
        <v>69</v>
      </c>
      <c r="R378" s="66" t="s">
        <v>70</v>
      </c>
      <c r="S378" s="183">
        <v>45658</v>
      </c>
      <c r="T378" s="183">
        <v>46022</v>
      </c>
      <c r="U378" s="157">
        <v>1</v>
      </c>
      <c r="V378" s="157">
        <v>1</v>
      </c>
      <c r="W378" s="157">
        <v>1</v>
      </c>
      <c r="X378" s="157">
        <v>1</v>
      </c>
      <c r="Y378" s="66">
        <v>4</v>
      </c>
      <c r="Z378" s="37">
        <v>0</v>
      </c>
      <c r="AA378" s="37">
        <v>0</v>
      </c>
      <c r="AB378" s="37">
        <v>0</v>
      </c>
      <c r="AC378" s="37">
        <v>0</v>
      </c>
      <c r="AD378" s="37">
        <v>0</v>
      </c>
      <c r="AE378" s="37">
        <v>0</v>
      </c>
      <c r="AF378" s="37">
        <v>0</v>
      </c>
      <c r="AG378" s="37">
        <v>0</v>
      </c>
      <c r="AH378" s="323" t="s">
        <v>66</v>
      </c>
      <c r="AI378" s="323" t="s">
        <v>66</v>
      </c>
      <c r="AJ378" s="161" t="s">
        <v>66</v>
      </c>
      <c r="AK378" s="30" t="s">
        <v>1229</v>
      </c>
    </row>
    <row r="379" spans="1:37" ht="86.4" x14ac:dyDescent="0.3">
      <c r="A379" s="421" t="s">
        <v>259</v>
      </c>
      <c r="B379" s="421" t="s">
        <v>217</v>
      </c>
      <c r="C379" s="30" t="s">
        <v>1190</v>
      </c>
      <c r="D379" s="421" t="s">
        <v>382</v>
      </c>
      <c r="E379" s="175" t="s">
        <v>1218</v>
      </c>
      <c r="F379" s="425" t="s">
        <v>83</v>
      </c>
      <c r="G379" s="340" t="s">
        <v>1230</v>
      </c>
      <c r="H379" s="162" t="s">
        <v>1231</v>
      </c>
      <c r="I379" s="342" t="s">
        <v>1232</v>
      </c>
      <c r="J379" s="64" t="s">
        <v>1233</v>
      </c>
      <c r="K379" s="419" t="s">
        <v>65</v>
      </c>
      <c r="L379" s="421"/>
      <c r="M379" s="343" t="s">
        <v>1234</v>
      </c>
      <c r="N379" s="341" t="s">
        <v>1223</v>
      </c>
      <c r="O379" s="96" t="s">
        <v>66</v>
      </c>
      <c r="P379" s="96" t="s">
        <v>66</v>
      </c>
      <c r="Q379" s="344" t="s">
        <v>1235</v>
      </c>
      <c r="R379" s="66" t="s">
        <v>70</v>
      </c>
      <c r="S379" s="183">
        <v>45658</v>
      </c>
      <c r="T379" s="183">
        <v>46022</v>
      </c>
      <c r="U379" s="345">
        <v>0.5</v>
      </c>
      <c r="V379" s="345">
        <v>0.5</v>
      </c>
      <c r="W379" s="346"/>
      <c r="X379" s="346"/>
      <c r="Y379" s="347">
        <v>1</v>
      </c>
      <c r="Z379" s="37">
        <v>0</v>
      </c>
      <c r="AA379" s="37">
        <v>0</v>
      </c>
      <c r="AB379" s="37">
        <v>0</v>
      </c>
      <c r="AC379" s="37">
        <v>0</v>
      </c>
      <c r="AD379" s="37">
        <v>0</v>
      </c>
      <c r="AE379" s="37">
        <v>0</v>
      </c>
      <c r="AF379" s="37">
        <v>0</v>
      </c>
      <c r="AG379" s="37">
        <v>0</v>
      </c>
      <c r="AH379" s="323" t="s">
        <v>66</v>
      </c>
      <c r="AI379" s="323" t="s">
        <v>66</v>
      </c>
      <c r="AJ379" s="161" t="s">
        <v>66</v>
      </c>
      <c r="AK379" s="348" t="s">
        <v>1236</v>
      </c>
    </row>
    <row r="380" spans="1:37" ht="86.4" x14ac:dyDescent="0.3">
      <c r="A380" s="421" t="s">
        <v>259</v>
      </c>
      <c r="B380" s="421" t="s">
        <v>217</v>
      </c>
      <c r="C380" s="30" t="s">
        <v>1190</v>
      </c>
      <c r="D380" s="421" t="s">
        <v>382</v>
      </c>
      <c r="E380" s="175" t="s">
        <v>1218</v>
      </c>
      <c r="F380" s="425" t="s">
        <v>91</v>
      </c>
      <c r="G380" s="340" t="s">
        <v>1237</v>
      </c>
      <c r="H380" s="162" t="s">
        <v>1238</v>
      </c>
      <c r="I380" s="342" t="s">
        <v>1239</v>
      </c>
      <c r="J380" s="349" t="s">
        <v>1240</v>
      </c>
      <c r="K380" s="419" t="s">
        <v>65</v>
      </c>
      <c r="L380" s="350"/>
      <c r="M380" s="162" t="s">
        <v>1241</v>
      </c>
      <c r="N380" s="351" t="s">
        <v>1223</v>
      </c>
      <c r="O380" s="96" t="s">
        <v>66</v>
      </c>
      <c r="P380" s="96" t="s">
        <v>66</v>
      </c>
      <c r="Q380" s="352" t="s">
        <v>1235</v>
      </c>
      <c r="R380" s="66" t="s">
        <v>70</v>
      </c>
      <c r="S380" s="183">
        <v>45658</v>
      </c>
      <c r="T380" s="183">
        <v>45838</v>
      </c>
      <c r="U380" s="148"/>
      <c r="V380" s="157">
        <v>1</v>
      </c>
      <c r="W380" s="157"/>
      <c r="X380" s="157"/>
      <c r="Y380" s="66">
        <v>1</v>
      </c>
      <c r="Z380" s="37">
        <v>0</v>
      </c>
      <c r="AA380" s="37">
        <v>0</v>
      </c>
      <c r="AB380" s="37">
        <v>0</v>
      </c>
      <c r="AC380" s="37">
        <v>0</v>
      </c>
      <c r="AD380" s="37">
        <v>0</v>
      </c>
      <c r="AE380" s="37">
        <v>0</v>
      </c>
      <c r="AF380" s="37">
        <v>0</v>
      </c>
      <c r="AG380" s="37">
        <v>0</v>
      </c>
      <c r="AH380" s="323" t="s">
        <v>66</v>
      </c>
      <c r="AI380" s="323" t="s">
        <v>66</v>
      </c>
      <c r="AJ380" s="161" t="s">
        <v>66</v>
      </c>
      <c r="AK380" s="421" t="s">
        <v>1242</v>
      </c>
    </row>
    <row r="381" spans="1:37" ht="86.4" x14ac:dyDescent="0.3">
      <c r="A381" s="421" t="s">
        <v>259</v>
      </c>
      <c r="B381" s="421" t="s">
        <v>217</v>
      </c>
      <c r="C381" s="30" t="s">
        <v>1190</v>
      </c>
      <c r="D381" s="421" t="s">
        <v>382</v>
      </c>
      <c r="E381" s="175" t="s">
        <v>1218</v>
      </c>
      <c r="F381" s="425" t="s">
        <v>99</v>
      </c>
      <c r="G381" s="340" t="s">
        <v>1243</v>
      </c>
      <c r="H381" s="162" t="s">
        <v>1244</v>
      </c>
      <c r="I381" s="353" t="s">
        <v>1245</v>
      </c>
      <c r="J381" s="43" t="s">
        <v>1246</v>
      </c>
      <c r="K381" s="65" t="s">
        <v>65</v>
      </c>
      <c r="L381" s="30"/>
      <c r="M381" s="354" t="s">
        <v>1247</v>
      </c>
      <c r="N381" s="341" t="s">
        <v>1223</v>
      </c>
      <c r="O381" s="96" t="s">
        <v>66</v>
      </c>
      <c r="P381" s="96" t="s">
        <v>66</v>
      </c>
      <c r="Q381" s="65" t="s">
        <v>69</v>
      </c>
      <c r="R381" s="66" t="s">
        <v>70</v>
      </c>
      <c r="S381" s="183">
        <v>45658</v>
      </c>
      <c r="T381" s="183">
        <v>46022</v>
      </c>
      <c r="U381" s="157">
        <v>1</v>
      </c>
      <c r="V381" s="157">
        <v>1</v>
      </c>
      <c r="W381" s="157">
        <v>1</v>
      </c>
      <c r="X381" s="157">
        <v>1</v>
      </c>
      <c r="Y381" s="66">
        <v>4</v>
      </c>
      <c r="Z381" s="37">
        <v>0</v>
      </c>
      <c r="AA381" s="37">
        <v>0</v>
      </c>
      <c r="AB381" s="37">
        <v>0</v>
      </c>
      <c r="AC381" s="37">
        <v>0</v>
      </c>
      <c r="AD381" s="37">
        <v>0</v>
      </c>
      <c r="AE381" s="37">
        <v>0</v>
      </c>
      <c r="AF381" s="37">
        <v>0</v>
      </c>
      <c r="AG381" s="37">
        <v>0</v>
      </c>
      <c r="AH381" s="323" t="s">
        <v>66</v>
      </c>
      <c r="AI381" s="323" t="s">
        <v>66</v>
      </c>
      <c r="AJ381" s="161" t="s">
        <v>66</v>
      </c>
      <c r="AK381" s="30" t="s">
        <v>1248</v>
      </c>
    </row>
    <row r="382" spans="1:37" ht="86.4" x14ac:dyDescent="0.3">
      <c r="A382" s="421" t="s">
        <v>56</v>
      </c>
      <c r="B382" s="421" t="s">
        <v>224</v>
      </c>
      <c r="C382" s="30" t="s">
        <v>1190</v>
      </c>
      <c r="D382" s="421" t="s">
        <v>382</v>
      </c>
      <c r="E382" s="175" t="s">
        <v>1218</v>
      </c>
      <c r="F382" s="425" t="s">
        <v>106</v>
      </c>
      <c r="G382" s="355" t="s">
        <v>1249</v>
      </c>
      <c r="H382" s="162" t="s">
        <v>1250</v>
      </c>
      <c r="I382" s="356" t="s">
        <v>1251</v>
      </c>
      <c r="J382" s="355" t="s">
        <v>1252</v>
      </c>
      <c r="K382" s="357" t="s">
        <v>65</v>
      </c>
      <c r="L382" s="358"/>
      <c r="M382" s="162" t="s">
        <v>1253</v>
      </c>
      <c r="N382" s="351" t="s">
        <v>1223</v>
      </c>
      <c r="O382" s="96" t="s">
        <v>66</v>
      </c>
      <c r="P382" s="96" t="s">
        <v>66</v>
      </c>
      <c r="Q382" s="65" t="s">
        <v>69</v>
      </c>
      <c r="R382" s="66" t="s">
        <v>70</v>
      </c>
      <c r="S382" s="183">
        <v>45658</v>
      </c>
      <c r="T382" s="183">
        <v>46022</v>
      </c>
      <c r="U382" s="157">
        <v>3</v>
      </c>
      <c r="V382" s="157">
        <v>3</v>
      </c>
      <c r="W382" s="157">
        <v>3</v>
      </c>
      <c r="X382" s="157">
        <v>3</v>
      </c>
      <c r="Y382" s="157">
        <v>12</v>
      </c>
      <c r="Z382" s="37">
        <v>0</v>
      </c>
      <c r="AA382" s="37">
        <v>0</v>
      </c>
      <c r="AB382" s="37">
        <v>0</v>
      </c>
      <c r="AC382" s="37">
        <v>0</v>
      </c>
      <c r="AD382" s="37">
        <v>0</v>
      </c>
      <c r="AE382" s="37">
        <v>0</v>
      </c>
      <c r="AF382" s="37">
        <v>0</v>
      </c>
      <c r="AG382" s="37">
        <v>0</v>
      </c>
      <c r="AH382" s="323" t="s">
        <v>66</v>
      </c>
      <c r="AI382" s="323" t="s">
        <v>66</v>
      </c>
      <c r="AJ382" s="161" t="s">
        <v>66</v>
      </c>
      <c r="AK382" s="30" t="s">
        <v>1254</v>
      </c>
    </row>
    <row r="383" spans="1:37" ht="86.4" x14ac:dyDescent="0.3">
      <c r="A383" s="421" t="s">
        <v>259</v>
      </c>
      <c r="B383" s="421" t="s">
        <v>217</v>
      </c>
      <c r="C383" s="30" t="s">
        <v>1190</v>
      </c>
      <c r="D383" s="421" t="s">
        <v>382</v>
      </c>
      <c r="E383" s="175" t="s">
        <v>1218</v>
      </c>
      <c r="F383" s="425" t="s">
        <v>161</v>
      </c>
      <c r="G383" s="355" t="s">
        <v>1255</v>
      </c>
      <c r="H383" s="162" t="s">
        <v>1256</v>
      </c>
      <c r="I383" s="356" t="s">
        <v>1257</v>
      </c>
      <c r="J383" s="355" t="s">
        <v>1258</v>
      </c>
      <c r="K383" s="357" t="s">
        <v>65</v>
      </c>
      <c r="L383" s="350"/>
      <c r="M383" s="162" t="s">
        <v>1259</v>
      </c>
      <c r="N383" s="351" t="s">
        <v>1223</v>
      </c>
      <c r="O383" s="96" t="s">
        <v>66</v>
      </c>
      <c r="P383" s="96" t="s">
        <v>66</v>
      </c>
      <c r="Q383" s="65" t="s">
        <v>69</v>
      </c>
      <c r="R383" s="66" t="s">
        <v>70</v>
      </c>
      <c r="S383" s="183">
        <v>45658</v>
      </c>
      <c r="T383" s="183">
        <v>46022</v>
      </c>
      <c r="U383" s="157">
        <v>90</v>
      </c>
      <c r="V383" s="157">
        <v>91</v>
      </c>
      <c r="W383" s="157">
        <v>92</v>
      </c>
      <c r="X383" s="157">
        <v>92</v>
      </c>
      <c r="Y383" s="157">
        <v>365</v>
      </c>
      <c r="Z383" s="37">
        <v>0</v>
      </c>
      <c r="AA383" s="37">
        <v>0</v>
      </c>
      <c r="AB383" s="37">
        <v>0</v>
      </c>
      <c r="AC383" s="37">
        <v>0</v>
      </c>
      <c r="AD383" s="37">
        <v>0</v>
      </c>
      <c r="AE383" s="37">
        <v>0</v>
      </c>
      <c r="AF383" s="37">
        <v>0</v>
      </c>
      <c r="AG383" s="37">
        <v>0</v>
      </c>
      <c r="AH383" s="323" t="s">
        <v>66</v>
      </c>
      <c r="AI383" s="323" t="s">
        <v>66</v>
      </c>
      <c r="AJ383" s="161" t="s">
        <v>66</v>
      </c>
      <c r="AK383" s="30" t="s">
        <v>1260</v>
      </c>
    </row>
    <row r="384" spans="1:37" ht="86.4" x14ac:dyDescent="0.3">
      <c r="A384" s="421" t="s">
        <v>56</v>
      </c>
      <c r="B384" s="421" t="s">
        <v>224</v>
      </c>
      <c r="C384" s="30" t="s">
        <v>1190</v>
      </c>
      <c r="D384" s="421" t="s">
        <v>382</v>
      </c>
      <c r="E384" s="175" t="s">
        <v>1218</v>
      </c>
      <c r="F384" s="425" t="s">
        <v>168</v>
      </c>
      <c r="G384" s="355" t="s">
        <v>1261</v>
      </c>
      <c r="H384" s="162" t="s">
        <v>1262</v>
      </c>
      <c r="I384" s="355" t="s">
        <v>1263</v>
      </c>
      <c r="J384" s="355" t="s">
        <v>1264</v>
      </c>
      <c r="K384" s="65" t="s">
        <v>65</v>
      </c>
      <c r="L384" s="204"/>
      <c r="M384" s="162" t="s">
        <v>1259</v>
      </c>
      <c r="N384" s="341" t="s">
        <v>1223</v>
      </c>
      <c r="O384" s="96">
        <v>632300021</v>
      </c>
      <c r="P384" s="96" t="s">
        <v>1265</v>
      </c>
      <c r="Q384" s="65" t="s">
        <v>69</v>
      </c>
      <c r="R384" s="66" t="s">
        <v>70</v>
      </c>
      <c r="S384" s="183">
        <v>45658</v>
      </c>
      <c r="T384" s="183">
        <v>46022</v>
      </c>
      <c r="U384" s="157">
        <v>3</v>
      </c>
      <c r="V384" s="157">
        <v>3</v>
      </c>
      <c r="W384" s="157">
        <v>3</v>
      </c>
      <c r="X384" s="157">
        <v>3</v>
      </c>
      <c r="Y384" s="157">
        <v>12</v>
      </c>
      <c r="Z384" s="37">
        <v>0</v>
      </c>
      <c r="AA384" s="37">
        <v>0</v>
      </c>
      <c r="AB384" s="37">
        <v>0</v>
      </c>
      <c r="AC384" s="37">
        <v>0</v>
      </c>
      <c r="AD384" s="37">
        <v>0</v>
      </c>
      <c r="AE384" s="37">
        <v>0</v>
      </c>
      <c r="AF384" s="37">
        <v>0</v>
      </c>
      <c r="AG384" s="37">
        <v>0</v>
      </c>
      <c r="AH384" s="323" t="s">
        <v>66</v>
      </c>
      <c r="AI384" s="323" t="s">
        <v>66</v>
      </c>
      <c r="AJ384" s="161" t="s">
        <v>66</v>
      </c>
      <c r="AK384" s="30" t="s">
        <v>1266</v>
      </c>
    </row>
    <row r="385" spans="1:37" ht="21" customHeight="1" x14ac:dyDescent="0.3">
      <c r="A385" s="87"/>
      <c r="B385" s="55"/>
      <c r="C385" s="316"/>
      <c r="D385" s="55"/>
      <c r="E385" s="55"/>
      <c r="F385" s="55"/>
      <c r="G385" s="55"/>
      <c r="H385" s="55"/>
      <c r="I385" s="55"/>
      <c r="J385" s="55"/>
      <c r="K385" s="55"/>
      <c r="L385" s="55"/>
      <c r="M385" s="55"/>
      <c r="N385" s="55"/>
      <c r="O385" s="55"/>
      <c r="P385" s="88" t="s">
        <v>1267</v>
      </c>
      <c r="Q385" s="55"/>
      <c r="R385" s="55"/>
      <c r="S385" s="55"/>
      <c r="T385" s="55"/>
      <c r="U385" s="55"/>
      <c r="V385" s="55"/>
      <c r="W385" s="55"/>
      <c r="X385" s="55"/>
      <c r="Y385" s="55"/>
      <c r="Z385" s="55"/>
      <c r="AA385" s="55"/>
      <c r="AB385" s="55"/>
      <c r="AC385" s="55"/>
      <c r="AD385" s="55"/>
      <c r="AE385" s="184">
        <f>SUM(AE377:AE384)</f>
        <v>0</v>
      </c>
      <c r="AF385" s="184">
        <f>SUM(AF377:AF384)</f>
        <v>0</v>
      </c>
      <c r="AG385" s="89">
        <f>SUM(AG377:AG384)</f>
        <v>0</v>
      </c>
      <c r="AH385" s="55"/>
      <c r="AI385" s="55"/>
      <c r="AJ385" s="55"/>
      <c r="AK385" s="61"/>
    </row>
    <row r="386" spans="1:37" ht="86.4" x14ac:dyDescent="0.3">
      <c r="A386" s="421" t="s">
        <v>56</v>
      </c>
      <c r="B386" s="421" t="s">
        <v>224</v>
      </c>
      <c r="C386" s="30" t="s">
        <v>1190</v>
      </c>
      <c r="D386" s="421" t="s">
        <v>382</v>
      </c>
      <c r="E386" s="31" t="s">
        <v>1268</v>
      </c>
      <c r="F386" s="425" t="s">
        <v>118</v>
      </c>
      <c r="G386" s="162" t="s">
        <v>2105</v>
      </c>
      <c r="H386" s="162" t="s">
        <v>2106</v>
      </c>
      <c r="I386" s="162" t="s">
        <v>2107</v>
      </c>
      <c r="J386" s="359" t="s">
        <v>2279</v>
      </c>
      <c r="K386" s="419" t="s">
        <v>139</v>
      </c>
      <c r="L386" s="419"/>
      <c r="M386" s="419"/>
      <c r="N386" s="418" t="s">
        <v>158</v>
      </c>
      <c r="O386" s="96"/>
      <c r="P386" s="96"/>
      <c r="Q386" s="419"/>
      <c r="R386" s="418" t="s">
        <v>70</v>
      </c>
      <c r="S386" s="360">
        <v>45658</v>
      </c>
      <c r="T386" s="360">
        <v>45930</v>
      </c>
      <c r="U386" s="418"/>
      <c r="V386" s="418">
        <v>2</v>
      </c>
      <c r="W386" s="418">
        <v>4</v>
      </c>
      <c r="X386" s="418">
        <v>4</v>
      </c>
      <c r="Y386" s="418">
        <f>SUM(U386:X386)</f>
        <v>10</v>
      </c>
      <c r="Z386" s="37">
        <v>1500</v>
      </c>
      <c r="AA386" s="37">
        <v>1500</v>
      </c>
      <c r="AB386" s="37">
        <v>1500</v>
      </c>
      <c r="AC386" s="37">
        <v>1500</v>
      </c>
      <c r="AD386" s="37">
        <v>6000</v>
      </c>
      <c r="AE386" s="37">
        <v>6600</v>
      </c>
      <c r="AF386" s="37">
        <v>0</v>
      </c>
      <c r="AG386" s="37">
        <f>SUM(AE386:AF386)</f>
        <v>6600</v>
      </c>
      <c r="AH386" s="323" t="s">
        <v>2231</v>
      </c>
      <c r="AI386" s="323" t="s">
        <v>2230</v>
      </c>
      <c r="AJ386" s="161" t="s">
        <v>2168</v>
      </c>
      <c r="AK386" s="361" t="s">
        <v>2111</v>
      </c>
    </row>
    <row r="387" spans="1:37" ht="86.4" x14ac:dyDescent="0.3">
      <c r="A387" s="421" t="s">
        <v>56</v>
      </c>
      <c r="B387" s="421" t="s">
        <v>224</v>
      </c>
      <c r="C387" s="30" t="s">
        <v>1190</v>
      </c>
      <c r="D387" s="421" t="s">
        <v>382</v>
      </c>
      <c r="E387" s="31" t="s">
        <v>1268</v>
      </c>
      <c r="F387" s="425" t="s">
        <v>421</v>
      </c>
      <c r="G387" s="162" t="s">
        <v>2108</v>
      </c>
      <c r="H387" s="162" t="s">
        <v>2109</v>
      </c>
      <c r="I387" s="162" t="s">
        <v>2110</v>
      </c>
      <c r="J387" s="359" t="s">
        <v>2280</v>
      </c>
      <c r="K387" s="419" t="s">
        <v>65</v>
      </c>
      <c r="L387" s="419"/>
      <c r="M387" s="419"/>
      <c r="N387" s="418" t="s">
        <v>158</v>
      </c>
      <c r="O387" s="96"/>
      <c r="P387" s="96"/>
      <c r="Q387" s="419"/>
      <c r="R387" s="418" t="s">
        <v>419</v>
      </c>
      <c r="S387" s="360">
        <v>45658</v>
      </c>
      <c r="T387" s="360">
        <v>45930</v>
      </c>
      <c r="U387" s="362"/>
      <c r="V387" s="362">
        <v>0.5</v>
      </c>
      <c r="W387" s="362">
        <v>0.25</v>
      </c>
      <c r="X387" s="362">
        <v>0.25</v>
      </c>
      <c r="Y387" s="362">
        <f>SUM(U387:X387)</f>
        <v>1</v>
      </c>
      <c r="Z387" s="37">
        <v>750</v>
      </c>
      <c r="AA387" s="37">
        <v>750</v>
      </c>
      <c r="AB387" s="37">
        <v>750</v>
      </c>
      <c r="AC387" s="37">
        <v>750</v>
      </c>
      <c r="AD387" s="37">
        <v>3000</v>
      </c>
      <c r="AE387" s="37">
        <v>3000</v>
      </c>
      <c r="AF387" s="37">
        <v>0</v>
      </c>
      <c r="AG387" s="37">
        <f>SUM(AE387:AF387)</f>
        <v>3000</v>
      </c>
      <c r="AH387" s="323">
        <v>730207</v>
      </c>
      <c r="AI387" s="324" t="s">
        <v>2232</v>
      </c>
      <c r="AJ387" s="161" t="s">
        <v>159</v>
      </c>
      <c r="AK387" s="361" t="s">
        <v>2111</v>
      </c>
    </row>
    <row r="388" spans="1:37" ht="121.5" customHeight="1" x14ac:dyDescent="0.3">
      <c r="A388" s="421" t="s">
        <v>56</v>
      </c>
      <c r="B388" s="421" t="s">
        <v>224</v>
      </c>
      <c r="C388" s="30" t="s">
        <v>1190</v>
      </c>
      <c r="D388" s="421" t="s">
        <v>382</v>
      </c>
      <c r="E388" s="31" t="s">
        <v>1268</v>
      </c>
      <c r="F388" s="425" t="s">
        <v>424</v>
      </c>
      <c r="G388" s="355" t="s">
        <v>1289</v>
      </c>
      <c r="H388" s="162" t="s">
        <v>1290</v>
      </c>
      <c r="I388" s="363" t="s">
        <v>1291</v>
      </c>
      <c r="J388" s="359" t="s">
        <v>1292</v>
      </c>
      <c r="K388" s="419" t="s">
        <v>65</v>
      </c>
      <c r="L388" s="419"/>
      <c r="M388" s="419" t="s">
        <v>1293</v>
      </c>
      <c r="N388" s="418" t="s">
        <v>389</v>
      </c>
      <c r="O388" s="96">
        <v>912900011</v>
      </c>
      <c r="P388" s="96" t="s">
        <v>1294</v>
      </c>
      <c r="Q388" s="419" t="s">
        <v>433</v>
      </c>
      <c r="R388" s="418" t="s">
        <v>70</v>
      </c>
      <c r="S388" s="360">
        <v>45660</v>
      </c>
      <c r="T388" s="360">
        <v>46022</v>
      </c>
      <c r="U388" s="418">
        <v>8</v>
      </c>
      <c r="V388" s="418">
        <v>7</v>
      </c>
      <c r="W388" s="418">
        <v>7</v>
      </c>
      <c r="X388" s="418">
        <v>8</v>
      </c>
      <c r="Y388" s="418">
        <v>30</v>
      </c>
      <c r="Z388" s="423">
        <v>1000</v>
      </c>
      <c r="AA388" s="423">
        <v>1000</v>
      </c>
      <c r="AB388" s="423">
        <v>2000</v>
      </c>
      <c r="AC388" s="423">
        <v>1000</v>
      </c>
      <c r="AD388" s="423">
        <f>SUM(Z388:AC388)</f>
        <v>5000</v>
      </c>
      <c r="AE388" s="423">
        <v>5000</v>
      </c>
      <c r="AF388" s="423">
        <v>0</v>
      </c>
      <c r="AG388" s="423">
        <f>SUM(AE388:AF388)</f>
        <v>5000</v>
      </c>
      <c r="AH388" s="323" t="s">
        <v>2019</v>
      </c>
      <c r="AI388" s="323" t="s">
        <v>2220</v>
      </c>
      <c r="AJ388" s="161" t="s">
        <v>159</v>
      </c>
      <c r="AK388" s="158" t="s">
        <v>1295</v>
      </c>
    </row>
    <row r="389" spans="1:37" ht="86.4" x14ac:dyDescent="0.3">
      <c r="A389" s="421" t="s">
        <v>1203</v>
      </c>
      <c r="B389" s="421" t="s">
        <v>643</v>
      </c>
      <c r="C389" s="30" t="s">
        <v>1190</v>
      </c>
      <c r="D389" s="421" t="s">
        <v>382</v>
      </c>
      <c r="E389" s="31" t="s">
        <v>1268</v>
      </c>
      <c r="F389" s="425" t="s">
        <v>1051</v>
      </c>
      <c r="G389" s="355" t="s">
        <v>1269</v>
      </c>
      <c r="H389" s="162" t="s">
        <v>1270</v>
      </c>
      <c r="I389" s="164" t="s">
        <v>1271</v>
      </c>
      <c r="J389" s="162" t="s">
        <v>1272</v>
      </c>
      <c r="K389" s="65" t="s">
        <v>65</v>
      </c>
      <c r="L389" s="65" t="s">
        <v>66</v>
      </c>
      <c r="M389" s="65" t="s">
        <v>1273</v>
      </c>
      <c r="N389" s="66" t="s">
        <v>158</v>
      </c>
      <c r="O389" s="96" t="s">
        <v>66</v>
      </c>
      <c r="P389" s="96" t="s">
        <v>66</v>
      </c>
      <c r="Q389" s="65" t="s">
        <v>69</v>
      </c>
      <c r="R389" s="66" t="s">
        <v>70</v>
      </c>
      <c r="S389" s="183">
        <v>45660</v>
      </c>
      <c r="T389" s="183">
        <v>46022</v>
      </c>
      <c r="U389" s="66">
        <v>63</v>
      </c>
      <c r="V389" s="66">
        <v>62</v>
      </c>
      <c r="W389" s="66">
        <v>62</v>
      </c>
      <c r="X389" s="66">
        <v>63</v>
      </c>
      <c r="Y389" s="66">
        <v>250</v>
      </c>
      <c r="Z389" s="38">
        <v>0</v>
      </c>
      <c r="AA389" s="38">
        <v>0</v>
      </c>
      <c r="AB389" s="38">
        <v>0</v>
      </c>
      <c r="AC389" s="38">
        <v>0</v>
      </c>
      <c r="AD389" s="38">
        <v>0</v>
      </c>
      <c r="AE389" s="38">
        <v>0</v>
      </c>
      <c r="AF389" s="38">
        <v>0</v>
      </c>
      <c r="AG389" s="38">
        <v>0</v>
      </c>
      <c r="AH389" s="323" t="s">
        <v>66</v>
      </c>
      <c r="AI389" s="323" t="s">
        <v>66</v>
      </c>
      <c r="AJ389" s="161" t="s">
        <v>66</v>
      </c>
      <c r="AK389" s="158" t="s">
        <v>1274</v>
      </c>
    </row>
    <row r="390" spans="1:37" ht="86.4" x14ac:dyDescent="0.3">
      <c r="A390" s="421" t="s">
        <v>1203</v>
      </c>
      <c r="B390" s="421" t="s">
        <v>643</v>
      </c>
      <c r="C390" s="30" t="s">
        <v>1190</v>
      </c>
      <c r="D390" s="421" t="s">
        <v>382</v>
      </c>
      <c r="E390" s="31" t="s">
        <v>1268</v>
      </c>
      <c r="F390" s="425" t="s">
        <v>455</v>
      </c>
      <c r="G390" s="355" t="s">
        <v>1275</v>
      </c>
      <c r="H390" s="162" t="s">
        <v>1276</v>
      </c>
      <c r="I390" s="95" t="s">
        <v>1277</v>
      </c>
      <c r="J390" s="149" t="s">
        <v>1278</v>
      </c>
      <c r="K390" s="364" t="s">
        <v>65</v>
      </c>
      <c r="L390" s="364"/>
      <c r="M390" s="158" t="s">
        <v>1279</v>
      </c>
      <c r="N390" s="346" t="s">
        <v>158</v>
      </c>
      <c r="O390" s="96" t="s">
        <v>66</v>
      </c>
      <c r="P390" s="96" t="s">
        <v>66</v>
      </c>
      <c r="Q390" s="364" t="s">
        <v>433</v>
      </c>
      <c r="R390" s="346" t="s">
        <v>70</v>
      </c>
      <c r="S390" s="365">
        <v>45660</v>
      </c>
      <c r="T390" s="365">
        <v>46022</v>
      </c>
      <c r="U390" s="346"/>
      <c r="V390" s="346">
        <v>2</v>
      </c>
      <c r="W390" s="346">
        <v>2</v>
      </c>
      <c r="X390" s="346"/>
      <c r="Y390" s="346">
        <v>4</v>
      </c>
      <c r="Z390" s="38">
        <v>0</v>
      </c>
      <c r="AA390" s="38">
        <v>0</v>
      </c>
      <c r="AB390" s="38">
        <v>0</v>
      </c>
      <c r="AC390" s="38">
        <v>0</v>
      </c>
      <c r="AD390" s="38">
        <v>0</v>
      </c>
      <c r="AE390" s="38">
        <v>0</v>
      </c>
      <c r="AF390" s="38">
        <v>0</v>
      </c>
      <c r="AG390" s="38">
        <v>0</v>
      </c>
      <c r="AH390" s="323" t="s">
        <v>66</v>
      </c>
      <c r="AI390" s="323" t="s">
        <v>66</v>
      </c>
      <c r="AJ390" s="161" t="s">
        <v>66</v>
      </c>
      <c r="AK390" s="158" t="s">
        <v>1274</v>
      </c>
    </row>
    <row r="391" spans="1:37" ht="86.4" x14ac:dyDescent="0.3">
      <c r="A391" s="421" t="s">
        <v>1203</v>
      </c>
      <c r="B391" s="421" t="s">
        <v>643</v>
      </c>
      <c r="C391" s="30" t="s">
        <v>1190</v>
      </c>
      <c r="D391" s="421" t="s">
        <v>382</v>
      </c>
      <c r="E391" s="31" t="s">
        <v>1268</v>
      </c>
      <c r="F391" s="425" t="s">
        <v>225</v>
      </c>
      <c r="G391" s="355" t="s">
        <v>1275</v>
      </c>
      <c r="H391" s="162" t="s">
        <v>1280</v>
      </c>
      <c r="I391" s="95" t="s">
        <v>1281</v>
      </c>
      <c r="J391" s="149" t="s">
        <v>1282</v>
      </c>
      <c r="K391" s="364" t="s">
        <v>65</v>
      </c>
      <c r="L391" s="364"/>
      <c r="M391" s="158" t="s">
        <v>1279</v>
      </c>
      <c r="N391" s="346" t="s">
        <v>158</v>
      </c>
      <c r="O391" s="96" t="s">
        <v>66</v>
      </c>
      <c r="P391" s="96" t="s">
        <v>66</v>
      </c>
      <c r="Q391" s="364" t="s">
        <v>433</v>
      </c>
      <c r="R391" s="346" t="s">
        <v>70</v>
      </c>
      <c r="S391" s="365">
        <v>45660</v>
      </c>
      <c r="T391" s="365">
        <v>46022</v>
      </c>
      <c r="U391" s="366"/>
      <c r="V391" s="418">
        <v>1</v>
      </c>
      <c r="W391" s="418">
        <v>1</v>
      </c>
      <c r="X391" s="418">
        <v>1</v>
      </c>
      <c r="Y391" s="418">
        <v>3</v>
      </c>
      <c r="Z391" s="38">
        <v>0</v>
      </c>
      <c r="AA391" s="38">
        <v>0</v>
      </c>
      <c r="AB391" s="38">
        <v>0</v>
      </c>
      <c r="AC391" s="38">
        <v>0</v>
      </c>
      <c r="AD391" s="38">
        <v>0</v>
      </c>
      <c r="AE391" s="38">
        <v>0</v>
      </c>
      <c r="AF391" s="38">
        <v>0</v>
      </c>
      <c r="AG391" s="38">
        <v>0</v>
      </c>
      <c r="AH391" s="323" t="s">
        <v>66</v>
      </c>
      <c r="AI391" s="323" t="s">
        <v>66</v>
      </c>
      <c r="AJ391" s="161" t="s">
        <v>66</v>
      </c>
      <c r="AK391" s="158" t="s">
        <v>1283</v>
      </c>
    </row>
    <row r="392" spans="1:37" ht="86.4" x14ac:dyDescent="0.3">
      <c r="A392" s="421" t="s">
        <v>259</v>
      </c>
      <c r="B392" s="421" t="s">
        <v>643</v>
      </c>
      <c r="C392" s="30" t="s">
        <v>1190</v>
      </c>
      <c r="D392" s="421" t="s">
        <v>382</v>
      </c>
      <c r="E392" s="31" t="s">
        <v>1268</v>
      </c>
      <c r="F392" s="425" t="s">
        <v>231</v>
      </c>
      <c r="G392" s="355" t="s">
        <v>1284</v>
      </c>
      <c r="H392" s="162" t="s">
        <v>1285</v>
      </c>
      <c r="I392" s="355" t="s">
        <v>1286</v>
      </c>
      <c r="J392" s="30" t="s">
        <v>1287</v>
      </c>
      <c r="K392" s="155" t="s">
        <v>1288</v>
      </c>
      <c r="L392" s="155"/>
      <c r="M392" s="65" t="s">
        <v>1273</v>
      </c>
      <c r="N392" s="66" t="s">
        <v>158</v>
      </c>
      <c r="O392" s="96" t="s">
        <v>66</v>
      </c>
      <c r="P392" s="96" t="s">
        <v>66</v>
      </c>
      <c r="Q392" s="65" t="s">
        <v>69</v>
      </c>
      <c r="R392" s="66" t="s">
        <v>70</v>
      </c>
      <c r="S392" s="367">
        <v>45660</v>
      </c>
      <c r="T392" s="155" t="s">
        <v>1006</v>
      </c>
      <c r="U392" s="418">
        <v>3</v>
      </c>
      <c r="V392" s="418">
        <v>2</v>
      </c>
      <c r="W392" s="418"/>
      <c r="X392" s="418"/>
      <c r="Y392" s="418">
        <v>5</v>
      </c>
      <c r="Z392" s="38">
        <v>0</v>
      </c>
      <c r="AA392" s="38">
        <v>0</v>
      </c>
      <c r="AB392" s="38">
        <v>0</v>
      </c>
      <c r="AC392" s="38">
        <v>0</v>
      </c>
      <c r="AD392" s="38">
        <v>0</v>
      </c>
      <c r="AE392" s="38">
        <v>0</v>
      </c>
      <c r="AF392" s="38">
        <v>0</v>
      </c>
      <c r="AG392" s="38">
        <v>0</v>
      </c>
      <c r="AH392" s="323" t="s">
        <v>66</v>
      </c>
      <c r="AI392" s="323" t="s">
        <v>66</v>
      </c>
      <c r="AJ392" s="161" t="s">
        <v>66</v>
      </c>
      <c r="AK392" s="158" t="s">
        <v>1274</v>
      </c>
    </row>
    <row r="393" spans="1:37" ht="86.4" x14ac:dyDescent="0.3">
      <c r="A393" s="421" t="s">
        <v>425</v>
      </c>
      <c r="B393" s="421" t="s">
        <v>437</v>
      </c>
      <c r="C393" s="30" t="s">
        <v>1190</v>
      </c>
      <c r="D393" s="421" t="s">
        <v>382</v>
      </c>
      <c r="E393" s="31" t="s">
        <v>1296</v>
      </c>
      <c r="F393" s="425" t="s">
        <v>238</v>
      </c>
      <c r="G393" s="355" t="s">
        <v>1297</v>
      </c>
      <c r="H393" s="162" t="s">
        <v>1298</v>
      </c>
      <c r="I393" s="363" t="s">
        <v>1299</v>
      </c>
      <c r="J393" s="421" t="s">
        <v>1300</v>
      </c>
      <c r="K393" s="419" t="s">
        <v>65</v>
      </c>
      <c r="L393" s="368" t="s">
        <v>66</v>
      </c>
      <c r="M393" s="419" t="s">
        <v>1301</v>
      </c>
      <c r="N393" s="418" t="s">
        <v>432</v>
      </c>
      <c r="O393" s="96" t="s">
        <v>66</v>
      </c>
      <c r="P393" s="96"/>
      <c r="Q393" s="419" t="s">
        <v>433</v>
      </c>
      <c r="R393" s="418" t="s">
        <v>70</v>
      </c>
      <c r="S393" s="360">
        <v>45660</v>
      </c>
      <c r="T393" s="360">
        <v>46022</v>
      </c>
      <c r="U393" s="347">
        <v>0.25</v>
      </c>
      <c r="V393" s="347">
        <v>0.25</v>
      </c>
      <c r="W393" s="347">
        <v>0.25</v>
      </c>
      <c r="X393" s="347">
        <v>0.25</v>
      </c>
      <c r="Y393" s="347">
        <f>SUM(U393:X393)</f>
        <v>1</v>
      </c>
      <c r="Z393" s="423">
        <v>0</v>
      </c>
      <c r="AA393" s="423">
        <v>0</v>
      </c>
      <c r="AB393" s="423">
        <v>0</v>
      </c>
      <c r="AC393" s="423">
        <v>0</v>
      </c>
      <c r="AD393" s="423">
        <v>0</v>
      </c>
      <c r="AE393" s="423">
        <v>0</v>
      </c>
      <c r="AF393" s="418"/>
      <c r="AG393" s="423">
        <v>0</v>
      </c>
      <c r="AH393" s="323" t="s">
        <v>66</v>
      </c>
      <c r="AI393" s="323" t="s">
        <v>66</v>
      </c>
      <c r="AJ393" s="161" t="s">
        <v>66</v>
      </c>
      <c r="AK393" s="158" t="s">
        <v>1302</v>
      </c>
    </row>
    <row r="394" spans="1:37" ht="86.4" x14ac:dyDescent="0.3">
      <c r="A394" s="421" t="s">
        <v>425</v>
      </c>
      <c r="B394" s="421" t="s">
        <v>643</v>
      </c>
      <c r="C394" s="30" t="s">
        <v>1190</v>
      </c>
      <c r="D394" s="421" t="s">
        <v>382</v>
      </c>
      <c r="E394" s="31" t="s">
        <v>1296</v>
      </c>
      <c r="F394" s="425" t="s">
        <v>245</v>
      </c>
      <c r="G394" s="355" t="s">
        <v>1303</v>
      </c>
      <c r="H394" s="162" t="s">
        <v>1304</v>
      </c>
      <c r="I394" s="363" t="s">
        <v>1305</v>
      </c>
      <c r="J394" s="421" t="s">
        <v>1306</v>
      </c>
      <c r="K394" s="419" t="s">
        <v>65</v>
      </c>
      <c r="L394" s="368"/>
      <c r="M394" s="419" t="s">
        <v>1307</v>
      </c>
      <c r="N394" s="418" t="s">
        <v>68</v>
      </c>
      <c r="O394" s="96" t="s">
        <v>66</v>
      </c>
      <c r="P394" s="96"/>
      <c r="Q394" s="419" t="s">
        <v>433</v>
      </c>
      <c r="R394" s="418" t="s">
        <v>70</v>
      </c>
      <c r="S394" s="360">
        <v>45660</v>
      </c>
      <c r="T394" s="360">
        <v>46022</v>
      </c>
      <c r="U394" s="267">
        <v>2</v>
      </c>
      <c r="V394" s="267">
        <v>1</v>
      </c>
      <c r="W394" s="267">
        <v>1</v>
      </c>
      <c r="X394" s="267">
        <v>1</v>
      </c>
      <c r="Y394" s="267">
        <v>5</v>
      </c>
      <c r="Z394" s="423">
        <v>0</v>
      </c>
      <c r="AA394" s="423">
        <v>0</v>
      </c>
      <c r="AB394" s="423">
        <v>0</v>
      </c>
      <c r="AC394" s="423">
        <v>0</v>
      </c>
      <c r="AD394" s="423">
        <v>0</v>
      </c>
      <c r="AE394" s="423">
        <v>0</v>
      </c>
      <c r="AF394" s="418"/>
      <c r="AG394" s="423">
        <v>0</v>
      </c>
      <c r="AH394" s="323" t="s">
        <v>66</v>
      </c>
      <c r="AI394" s="323" t="s">
        <v>66</v>
      </c>
      <c r="AJ394" s="161" t="s">
        <v>66</v>
      </c>
      <c r="AK394" s="158" t="s">
        <v>1302</v>
      </c>
    </row>
    <row r="395" spans="1:37" ht="86.4" x14ac:dyDescent="0.3">
      <c r="A395" s="421" t="s">
        <v>259</v>
      </c>
      <c r="B395" s="421" t="s">
        <v>643</v>
      </c>
      <c r="C395" s="30" t="s">
        <v>1190</v>
      </c>
      <c r="D395" s="421" t="s">
        <v>382</v>
      </c>
      <c r="E395" s="31" t="s">
        <v>1268</v>
      </c>
      <c r="F395" s="425" t="s">
        <v>161</v>
      </c>
      <c r="G395" s="355" t="s">
        <v>1308</v>
      </c>
      <c r="H395" s="162" t="s">
        <v>1309</v>
      </c>
      <c r="I395" s="355" t="s">
        <v>1310</v>
      </c>
      <c r="J395" s="30" t="s">
        <v>1311</v>
      </c>
      <c r="K395" s="65" t="s">
        <v>65</v>
      </c>
      <c r="L395" s="204"/>
      <c r="M395" s="65" t="s">
        <v>1307</v>
      </c>
      <c r="N395" s="66" t="s">
        <v>389</v>
      </c>
      <c r="O395" s="96" t="s">
        <v>66</v>
      </c>
      <c r="P395" s="96" t="s">
        <v>66</v>
      </c>
      <c r="Q395" s="65" t="s">
        <v>69</v>
      </c>
      <c r="R395" s="66" t="s">
        <v>70</v>
      </c>
      <c r="S395" s="183">
        <v>45660</v>
      </c>
      <c r="T395" s="183">
        <v>46022</v>
      </c>
      <c r="U395" s="148">
        <v>0.25</v>
      </c>
      <c r="V395" s="148">
        <v>0.25</v>
      </c>
      <c r="W395" s="148">
        <v>0.25</v>
      </c>
      <c r="X395" s="148">
        <v>0.25</v>
      </c>
      <c r="Y395" s="148">
        <f>SUM(U395:X395)</f>
        <v>1</v>
      </c>
      <c r="Z395" s="423">
        <v>0</v>
      </c>
      <c r="AA395" s="423">
        <v>0</v>
      </c>
      <c r="AB395" s="423">
        <v>0</v>
      </c>
      <c r="AC395" s="423">
        <v>0</v>
      </c>
      <c r="AD395" s="423">
        <v>0</v>
      </c>
      <c r="AE395" s="423">
        <v>0</v>
      </c>
      <c r="AF395" s="418"/>
      <c r="AG395" s="423">
        <v>0</v>
      </c>
      <c r="AH395" s="323" t="s">
        <v>66</v>
      </c>
      <c r="AI395" s="323" t="s">
        <v>66</v>
      </c>
      <c r="AJ395" s="161" t="s">
        <v>66</v>
      </c>
      <c r="AK395" s="158" t="s">
        <v>1274</v>
      </c>
    </row>
    <row r="396" spans="1:37" ht="86.4" x14ac:dyDescent="0.3">
      <c r="A396" s="30" t="s">
        <v>1312</v>
      </c>
      <c r="B396" s="30" t="s">
        <v>224</v>
      </c>
      <c r="C396" s="30" t="s">
        <v>1190</v>
      </c>
      <c r="D396" s="30" t="s">
        <v>382</v>
      </c>
      <c r="E396" s="31" t="s">
        <v>1296</v>
      </c>
      <c r="F396" s="32" t="s">
        <v>314</v>
      </c>
      <c r="G396" s="355" t="s">
        <v>1313</v>
      </c>
      <c r="H396" s="162" t="s">
        <v>1314</v>
      </c>
      <c r="I396" s="369" t="s">
        <v>1315</v>
      </c>
      <c r="J396" s="340" t="s">
        <v>1316</v>
      </c>
      <c r="K396" s="158" t="s">
        <v>65</v>
      </c>
      <c r="L396" s="158"/>
      <c r="M396" s="158" t="s">
        <v>1307</v>
      </c>
      <c r="N396" s="157" t="s">
        <v>68</v>
      </c>
      <c r="O396" s="96" t="s">
        <v>66</v>
      </c>
      <c r="P396" s="96"/>
      <c r="Q396" s="158" t="s">
        <v>69</v>
      </c>
      <c r="R396" s="157" t="s">
        <v>70</v>
      </c>
      <c r="S396" s="179">
        <v>45660</v>
      </c>
      <c r="T396" s="179">
        <v>46022</v>
      </c>
      <c r="U396" s="148">
        <v>0.25</v>
      </c>
      <c r="V396" s="148">
        <v>0.25</v>
      </c>
      <c r="W396" s="148">
        <v>0.25</v>
      </c>
      <c r="X396" s="148">
        <v>0.25</v>
      </c>
      <c r="Y396" s="148">
        <f>SUM(U396:X396)</f>
        <v>1</v>
      </c>
      <c r="Z396" s="423">
        <v>0</v>
      </c>
      <c r="AA396" s="423">
        <v>0</v>
      </c>
      <c r="AB396" s="423">
        <v>0</v>
      </c>
      <c r="AC396" s="423">
        <v>0</v>
      </c>
      <c r="AD396" s="423">
        <v>0</v>
      </c>
      <c r="AE396" s="423">
        <v>0</v>
      </c>
      <c r="AF396" s="418"/>
      <c r="AG396" s="423">
        <v>0</v>
      </c>
      <c r="AH396" s="323" t="s">
        <v>66</v>
      </c>
      <c r="AI396" s="323" t="s">
        <v>66</v>
      </c>
      <c r="AJ396" s="161" t="s">
        <v>66</v>
      </c>
      <c r="AK396" s="158" t="s">
        <v>1302</v>
      </c>
    </row>
    <row r="397" spans="1:37" ht="21.75" customHeight="1" x14ac:dyDescent="0.3">
      <c r="A397" s="87"/>
      <c r="B397" s="55"/>
      <c r="C397" s="316"/>
      <c r="D397" s="55"/>
      <c r="E397" s="55"/>
      <c r="F397" s="55"/>
      <c r="G397" s="55"/>
      <c r="H397" s="55"/>
      <c r="I397" s="55"/>
      <c r="J397" s="55"/>
      <c r="K397" s="55"/>
      <c r="L397" s="55"/>
      <c r="M397" s="55"/>
      <c r="N397" s="55"/>
      <c r="O397" s="55"/>
      <c r="P397" s="88" t="s">
        <v>1317</v>
      </c>
      <c r="Q397" s="55"/>
      <c r="R397" s="55"/>
      <c r="S397" s="55"/>
      <c r="T397" s="55"/>
      <c r="U397" s="55"/>
      <c r="V397" s="55"/>
      <c r="W397" s="55"/>
      <c r="X397" s="55"/>
      <c r="Y397" s="55"/>
      <c r="Z397" s="55"/>
      <c r="AA397" s="55"/>
      <c r="AB397" s="55"/>
      <c r="AC397" s="55"/>
      <c r="AD397" s="55"/>
      <c r="AE397" s="89">
        <f>SUM(AE386:AE396)</f>
        <v>14600</v>
      </c>
      <c r="AF397" s="184">
        <f>SUM(AF388:AF396)</f>
        <v>0</v>
      </c>
      <c r="AG397" s="89">
        <f>SUM(AG386:AG396)</f>
        <v>14600</v>
      </c>
      <c r="AH397" s="55"/>
      <c r="AI397" s="55"/>
      <c r="AJ397" s="55"/>
      <c r="AK397" s="61"/>
    </row>
    <row r="398" spans="1:37" ht="43.2" x14ac:dyDescent="0.3">
      <c r="A398" s="30" t="s">
        <v>418</v>
      </c>
      <c r="B398" s="30" t="s">
        <v>81</v>
      </c>
      <c r="C398" s="64" t="s">
        <v>1318</v>
      </c>
      <c r="D398" s="421" t="s">
        <v>209</v>
      </c>
      <c r="E398" s="31" t="s">
        <v>1319</v>
      </c>
      <c r="F398" s="425" t="s">
        <v>60</v>
      </c>
      <c r="G398" s="30" t="s">
        <v>1320</v>
      </c>
      <c r="H398" s="30" t="s">
        <v>1321</v>
      </c>
      <c r="I398" s="30" t="s">
        <v>1322</v>
      </c>
      <c r="J398" s="30" t="s">
        <v>1323</v>
      </c>
      <c r="K398" s="30" t="s">
        <v>65</v>
      </c>
      <c r="L398" s="30" t="s">
        <v>66</v>
      </c>
      <c r="M398" s="30" t="s">
        <v>66</v>
      </c>
      <c r="N398" s="33" t="s">
        <v>1131</v>
      </c>
      <c r="O398" s="96" t="s">
        <v>66</v>
      </c>
      <c r="P398" s="96" t="s">
        <v>66</v>
      </c>
      <c r="Q398" s="30" t="s">
        <v>69</v>
      </c>
      <c r="R398" s="33" t="s">
        <v>419</v>
      </c>
      <c r="S398" s="35">
        <v>45660</v>
      </c>
      <c r="T398" s="35">
        <v>46022</v>
      </c>
      <c r="U398" s="36">
        <f t="shared" ref="U398:X398" si="57">6000/4</f>
        <v>1500</v>
      </c>
      <c r="V398" s="36">
        <f t="shared" si="57"/>
        <v>1500</v>
      </c>
      <c r="W398" s="36">
        <f t="shared" si="57"/>
        <v>1500</v>
      </c>
      <c r="X398" s="36">
        <f t="shared" si="57"/>
        <v>1500</v>
      </c>
      <c r="Y398" s="36">
        <f>SUM(U398:X398)</f>
        <v>6000</v>
      </c>
      <c r="Z398" s="37">
        <v>0</v>
      </c>
      <c r="AA398" s="37">
        <v>0</v>
      </c>
      <c r="AB398" s="37">
        <v>0</v>
      </c>
      <c r="AC398" s="37">
        <v>0</v>
      </c>
      <c r="AD398" s="37">
        <v>0</v>
      </c>
      <c r="AE398" s="38">
        <v>0</v>
      </c>
      <c r="AF398" s="38">
        <v>0</v>
      </c>
      <c r="AG398" s="38">
        <v>0</v>
      </c>
      <c r="AH398" s="323" t="s">
        <v>66</v>
      </c>
      <c r="AI398" s="323" t="s">
        <v>66</v>
      </c>
      <c r="AJ398" s="161" t="s">
        <v>66</v>
      </c>
      <c r="AK398" s="30" t="s">
        <v>1324</v>
      </c>
    </row>
    <row r="399" spans="1:37" ht="129.6" x14ac:dyDescent="0.3">
      <c r="A399" s="421" t="s">
        <v>56</v>
      </c>
      <c r="B399" s="421" t="s">
        <v>81</v>
      </c>
      <c r="C399" s="421" t="s">
        <v>1325</v>
      </c>
      <c r="D399" s="421" t="s">
        <v>59</v>
      </c>
      <c r="E399" s="31" t="s">
        <v>1319</v>
      </c>
      <c r="F399" s="425" t="s">
        <v>75</v>
      </c>
      <c r="G399" s="43" t="s">
        <v>1326</v>
      </c>
      <c r="H399" s="43" t="s">
        <v>1327</v>
      </c>
      <c r="I399" s="173" t="s">
        <v>1328</v>
      </c>
      <c r="J399" s="43" t="s">
        <v>1329</v>
      </c>
      <c r="K399" s="30" t="s">
        <v>65</v>
      </c>
      <c r="L399" s="30" t="s">
        <v>66</v>
      </c>
      <c r="M399" s="30" t="s">
        <v>66</v>
      </c>
      <c r="N399" s="33" t="s">
        <v>1131</v>
      </c>
      <c r="O399" s="96" t="s">
        <v>66</v>
      </c>
      <c r="P399" s="96" t="s">
        <v>66</v>
      </c>
      <c r="Q399" s="30" t="s">
        <v>69</v>
      </c>
      <c r="R399" s="33" t="s">
        <v>70</v>
      </c>
      <c r="S399" s="35">
        <v>45839</v>
      </c>
      <c r="T399" s="35">
        <v>45930</v>
      </c>
      <c r="U399" s="148"/>
      <c r="V399" s="148"/>
      <c r="W399" s="148">
        <v>1</v>
      </c>
      <c r="X399" s="148"/>
      <c r="Y399" s="148">
        <f>SUM(U399:X399)</f>
        <v>1</v>
      </c>
      <c r="Z399" s="37">
        <v>0</v>
      </c>
      <c r="AA399" s="37">
        <v>0</v>
      </c>
      <c r="AB399" s="37">
        <v>0</v>
      </c>
      <c r="AC399" s="37">
        <v>0</v>
      </c>
      <c r="AD399" s="37">
        <v>0</v>
      </c>
      <c r="AE399" s="38"/>
      <c r="AF399" s="38">
        <v>0</v>
      </c>
      <c r="AG399" s="38">
        <v>0</v>
      </c>
      <c r="AH399" s="323" t="s">
        <v>66</v>
      </c>
      <c r="AI399" s="323" t="s">
        <v>66</v>
      </c>
      <c r="AJ399" s="161" t="s">
        <v>66</v>
      </c>
      <c r="AK399" s="43" t="s">
        <v>1330</v>
      </c>
    </row>
    <row r="400" spans="1:37" ht="129.6" x14ac:dyDescent="0.3">
      <c r="A400" s="421" t="s">
        <v>56</v>
      </c>
      <c r="B400" s="421" t="s">
        <v>97</v>
      </c>
      <c r="C400" s="421" t="s">
        <v>1325</v>
      </c>
      <c r="D400" s="421" t="s">
        <v>59</v>
      </c>
      <c r="E400" s="31" t="s">
        <v>1319</v>
      </c>
      <c r="F400" s="425" t="s">
        <v>118</v>
      </c>
      <c r="G400" s="30" t="s">
        <v>1331</v>
      </c>
      <c r="H400" s="30" t="s">
        <v>1332</v>
      </c>
      <c r="I400" s="95" t="s">
        <v>1333</v>
      </c>
      <c r="J400" s="30" t="s">
        <v>1334</v>
      </c>
      <c r="K400" s="30" t="s">
        <v>65</v>
      </c>
      <c r="L400" s="30" t="s">
        <v>66</v>
      </c>
      <c r="M400" s="30" t="s">
        <v>66</v>
      </c>
      <c r="N400" s="33" t="s">
        <v>158</v>
      </c>
      <c r="O400" s="96" t="s">
        <v>66</v>
      </c>
      <c r="P400" s="96" t="s">
        <v>66</v>
      </c>
      <c r="Q400" s="30" t="s">
        <v>433</v>
      </c>
      <c r="R400" s="33" t="s">
        <v>419</v>
      </c>
      <c r="S400" s="35">
        <v>45660</v>
      </c>
      <c r="T400" s="35">
        <v>46022</v>
      </c>
      <c r="U400" s="36">
        <f t="shared" ref="U400:X400" si="58">1200/4</f>
        <v>300</v>
      </c>
      <c r="V400" s="36">
        <f t="shared" si="58"/>
        <v>300</v>
      </c>
      <c r="W400" s="36">
        <f t="shared" si="58"/>
        <v>300</v>
      </c>
      <c r="X400" s="36">
        <f t="shared" si="58"/>
        <v>300</v>
      </c>
      <c r="Y400" s="36">
        <f t="shared" ref="Y400:Y401" si="59">SUM(U400:X400)</f>
        <v>1200</v>
      </c>
      <c r="Z400" s="37">
        <v>300</v>
      </c>
      <c r="AA400" s="37">
        <v>500</v>
      </c>
      <c r="AB400" s="37">
        <v>300</v>
      </c>
      <c r="AC400" s="37">
        <v>400</v>
      </c>
      <c r="AD400" s="37">
        <f>SUM(Z400:AC400)</f>
        <v>1500</v>
      </c>
      <c r="AE400" s="38">
        <f>AD400</f>
        <v>1500</v>
      </c>
      <c r="AF400" s="38">
        <v>0</v>
      </c>
      <c r="AG400" s="38">
        <f>SUM(AE400:AF400)</f>
        <v>1500</v>
      </c>
      <c r="AH400" s="323" t="s">
        <v>2020</v>
      </c>
      <c r="AI400" s="324" t="s">
        <v>2233</v>
      </c>
      <c r="AJ400" s="161" t="s">
        <v>159</v>
      </c>
      <c r="AK400" s="30" t="s">
        <v>1335</v>
      </c>
    </row>
    <row r="401" spans="1:37" ht="129.6" x14ac:dyDescent="0.3">
      <c r="A401" s="421" t="s">
        <v>56</v>
      </c>
      <c r="B401" s="421" t="s">
        <v>97</v>
      </c>
      <c r="C401" s="421" t="s">
        <v>1325</v>
      </c>
      <c r="D401" s="421" t="s">
        <v>59</v>
      </c>
      <c r="E401" s="31" t="s">
        <v>1319</v>
      </c>
      <c r="F401" s="425" t="s">
        <v>421</v>
      </c>
      <c r="G401" s="30" t="s">
        <v>1336</v>
      </c>
      <c r="H401" s="30" t="s">
        <v>1337</v>
      </c>
      <c r="I401" s="95" t="s">
        <v>1338</v>
      </c>
      <c r="J401" s="30" t="s">
        <v>1339</v>
      </c>
      <c r="K401" s="30" t="s">
        <v>65</v>
      </c>
      <c r="L401" s="30" t="s">
        <v>66</v>
      </c>
      <c r="M401" s="30" t="s">
        <v>66</v>
      </c>
      <c r="N401" s="33" t="s">
        <v>158</v>
      </c>
      <c r="O401" s="96" t="s">
        <v>66</v>
      </c>
      <c r="P401" s="96" t="s">
        <v>66</v>
      </c>
      <c r="Q401" s="30" t="s">
        <v>433</v>
      </c>
      <c r="R401" s="33" t="s">
        <v>419</v>
      </c>
      <c r="S401" s="35">
        <v>45705</v>
      </c>
      <c r="T401" s="35">
        <v>46022</v>
      </c>
      <c r="U401" s="36">
        <v>1</v>
      </c>
      <c r="V401" s="36">
        <v>1</v>
      </c>
      <c r="W401" s="36">
        <v>1</v>
      </c>
      <c r="X401" s="36">
        <v>1</v>
      </c>
      <c r="Y401" s="36">
        <f t="shared" si="59"/>
        <v>4</v>
      </c>
      <c r="Z401" s="37">
        <f>1500/4</f>
        <v>375</v>
      </c>
      <c r="AA401" s="37">
        <f t="shared" ref="AA401:AC401" si="60">1500/4</f>
        <v>375</v>
      </c>
      <c r="AB401" s="37">
        <f t="shared" si="60"/>
        <v>375</v>
      </c>
      <c r="AC401" s="37">
        <f t="shared" si="60"/>
        <v>375</v>
      </c>
      <c r="AD401" s="37">
        <f>SUBTOTAL(9,Z401:AC401)</f>
        <v>1500</v>
      </c>
      <c r="AE401" s="38">
        <f t="shared" ref="AE401:AE403" si="61">AD401</f>
        <v>1500</v>
      </c>
      <c r="AF401" s="33"/>
      <c r="AG401" s="38">
        <f>SUBTOTAL(9,AE401:AF401)</f>
        <v>1500</v>
      </c>
      <c r="AH401" s="323" t="s">
        <v>2021</v>
      </c>
      <c r="AI401" s="324" t="s">
        <v>2169</v>
      </c>
      <c r="AJ401" s="161" t="s">
        <v>159</v>
      </c>
      <c r="AK401" s="30" t="s">
        <v>1340</v>
      </c>
    </row>
    <row r="402" spans="1:37" ht="129.6" x14ac:dyDescent="0.3">
      <c r="A402" s="421" t="s">
        <v>56</v>
      </c>
      <c r="B402" s="421" t="s">
        <v>81</v>
      </c>
      <c r="C402" s="421" t="s">
        <v>1325</v>
      </c>
      <c r="D402" s="421" t="s">
        <v>59</v>
      </c>
      <c r="E402" s="31" t="s">
        <v>1319</v>
      </c>
      <c r="F402" s="425" t="s">
        <v>424</v>
      </c>
      <c r="G402" s="43" t="s">
        <v>1341</v>
      </c>
      <c r="H402" s="43" t="s">
        <v>1342</v>
      </c>
      <c r="I402" s="173" t="s">
        <v>1343</v>
      </c>
      <c r="J402" s="43" t="s">
        <v>1344</v>
      </c>
      <c r="K402" s="30" t="s">
        <v>65</v>
      </c>
      <c r="L402" s="30" t="s">
        <v>66</v>
      </c>
      <c r="M402" s="30" t="s">
        <v>66</v>
      </c>
      <c r="N402" s="199" t="s">
        <v>526</v>
      </c>
      <c r="O402" s="96">
        <v>933230012</v>
      </c>
      <c r="P402" s="96" t="s">
        <v>1345</v>
      </c>
      <c r="Q402" s="30" t="s">
        <v>69</v>
      </c>
      <c r="R402" s="33" t="s">
        <v>70</v>
      </c>
      <c r="S402" s="35">
        <v>45717</v>
      </c>
      <c r="T402" s="35">
        <v>46021</v>
      </c>
      <c r="U402" s="148"/>
      <c r="V402" s="148"/>
      <c r="W402" s="148">
        <v>1</v>
      </c>
      <c r="X402" s="148"/>
      <c r="Y402" s="148">
        <v>1</v>
      </c>
      <c r="Z402" s="37">
        <v>0</v>
      </c>
      <c r="AA402" s="37">
        <v>0</v>
      </c>
      <c r="AB402" s="37">
        <v>7000</v>
      </c>
      <c r="AC402" s="37">
        <v>0</v>
      </c>
      <c r="AD402" s="37">
        <f>SUBTOTAL(9,Z402:AC402)</f>
        <v>7000</v>
      </c>
      <c r="AE402" s="38">
        <f t="shared" si="61"/>
        <v>7000</v>
      </c>
      <c r="AF402" s="38">
        <v>0</v>
      </c>
      <c r="AG402" s="38">
        <f>SUBTOTAL(9,AE402:AF402)</f>
        <v>7000</v>
      </c>
      <c r="AH402" s="323" t="s">
        <v>1984</v>
      </c>
      <c r="AI402" s="323" t="s">
        <v>2184</v>
      </c>
      <c r="AJ402" s="161" t="s">
        <v>2168</v>
      </c>
      <c r="AK402" s="43" t="s">
        <v>1330</v>
      </c>
    </row>
    <row r="403" spans="1:37" ht="129.6" x14ac:dyDescent="0.3">
      <c r="A403" s="421" t="s">
        <v>56</v>
      </c>
      <c r="B403" s="421" t="s">
        <v>81</v>
      </c>
      <c r="C403" s="421" t="s">
        <v>1325</v>
      </c>
      <c r="D403" s="421" t="s">
        <v>59</v>
      </c>
      <c r="E403" s="31" t="s">
        <v>1319</v>
      </c>
      <c r="F403" s="425" t="s">
        <v>427</v>
      </c>
      <c r="G403" s="43" t="s">
        <v>1346</v>
      </c>
      <c r="H403" s="43" t="s">
        <v>1347</v>
      </c>
      <c r="I403" s="173" t="s">
        <v>1348</v>
      </c>
      <c r="J403" s="43" t="s">
        <v>1349</v>
      </c>
      <c r="K403" s="30" t="s">
        <v>65</v>
      </c>
      <c r="L403" s="30" t="s">
        <v>66</v>
      </c>
      <c r="M403" s="30" t="s">
        <v>66</v>
      </c>
      <c r="N403" s="199" t="s">
        <v>526</v>
      </c>
      <c r="O403" s="96" t="s">
        <v>66</v>
      </c>
      <c r="P403" s="96" t="s">
        <v>66</v>
      </c>
      <c r="Q403" s="30" t="s">
        <v>69</v>
      </c>
      <c r="R403" s="33" t="s">
        <v>70</v>
      </c>
      <c r="S403" s="35">
        <v>45717</v>
      </c>
      <c r="T403" s="35">
        <v>46021</v>
      </c>
      <c r="U403" s="148"/>
      <c r="V403" s="148"/>
      <c r="W403" s="148">
        <v>1</v>
      </c>
      <c r="X403" s="148"/>
      <c r="Y403" s="148">
        <v>1</v>
      </c>
      <c r="Z403" s="37">
        <v>0</v>
      </c>
      <c r="AA403" s="37">
        <v>0</v>
      </c>
      <c r="AB403" s="37">
        <v>7000</v>
      </c>
      <c r="AC403" s="37">
        <v>0</v>
      </c>
      <c r="AD403" s="37">
        <f>SUBTOTAL(9,Z403:AC403)</f>
        <v>7000</v>
      </c>
      <c r="AE403" s="38">
        <f t="shared" si="61"/>
        <v>7000</v>
      </c>
      <c r="AF403" s="38">
        <v>0</v>
      </c>
      <c r="AG403" s="38">
        <f>SUBTOTAL(9,AE403:AF403)</f>
        <v>7000</v>
      </c>
      <c r="AH403" s="323" t="s">
        <v>2014</v>
      </c>
      <c r="AI403" s="324" t="s">
        <v>2215</v>
      </c>
      <c r="AJ403" s="161" t="s">
        <v>159</v>
      </c>
      <c r="AK403" s="43" t="s">
        <v>1330</v>
      </c>
    </row>
    <row r="404" spans="1:37" ht="24.75" customHeight="1" x14ac:dyDescent="0.3">
      <c r="A404" s="370"/>
      <c r="B404" s="316"/>
      <c r="C404" s="316"/>
      <c r="D404" s="55"/>
      <c r="E404" s="55"/>
      <c r="F404" s="55"/>
      <c r="G404" s="55"/>
      <c r="H404" s="55"/>
      <c r="I404" s="55"/>
      <c r="J404" s="55"/>
      <c r="K404" s="55"/>
      <c r="L404" s="55"/>
      <c r="M404" s="55"/>
      <c r="N404" s="55"/>
      <c r="O404" s="55"/>
      <c r="P404" s="88" t="s">
        <v>1350</v>
      </c>
      <c r="Q404" s="55"/>
      <c r="R404" s="55"/>
      <c r="S404" s="55"/>
      <c r="T404" s="55"/>
      <c r="U404" s="55"/>
      <c r="V404" s="55"/>
      <c r="W404" s="55"/>
      <c r="X404" s="55"/>
      <c r="Y404" s="55"/>
      <c r="Z404" s="55"/>
      <c r="AA404" s="55"/>
      <c r="AB404" s="55"/>
      <c r="AC404" s="55"/>
      <c r="AD404" s="55"/>
      <c r="AE404" s="89">
        <f>SUM(AE398:AE403)</f>
        <v>17000</v>
      </c>
      <c r="AF404" s="184">
        <f>SUM(AF398:AF403)</f>
        <v>0</v>
      </c>
      <c r="AG404" s="89">
        <f>SUM(AG398:AG403)</f>
        <v>17000</v>
      </c>
      <c r="AH404" s="55"/>
      <c r="AI404" s="55"/>
      <c r="AJ404" s="55"/>
      <c r="AK404" s="61"/>
    </row>
    <row r="405" spans="1:37" ht="106.5" customHeight="1" x14ac:dyDescent="0.3">
      <c r="A405" s="421" t="s">
        <v>89</v>
      </c>
      <c r="B405" s="421" t="s">
        <v>278</v>
      </c>
      <c r="C405" s="421" t="s">
        <v>1351</v>
      </c>
      <c r="D405" s="421" t="s">
        <v>59</v>
      </c>
      <c r="E405" s="31" t="s">
        <v>1352</v>
      </c>
      <c r="F405" s="371" t="s">
        <v>118</v>
      </c>
      <c r="G405" s="192" t="s">
        <v>2112</v>
      </c>
      <c r="H405" s="192" t="s">
        <v>2113</v>
      </c>
      <c r="I405" s="192" t="s">
        <v>2114</v>
      </c>
      <c r="J405" s="421" t="s">
        <v>2281</v>
      </c>
      <c r="K405" s="30" t="s">
        <v>65</v>
      </c>
      <c r="L405" s="30" t="s">
        <v>66</v>
      </c>
      <c r="M405" s="421"/>
      <c r="N405" s="264"/>
      <c r="O405" s="96"/>
      <c r="P405" s="96"/>
      <c r="Q405" s="421" t="s">
        <v>69</v>
      </c>
      <c r="R405" s="264" t="s">
        <v>70</v>
      </c>
      <c r="S405" s="372">
        <v>45810</v>
      </c>
      <c r="T405" s="360">
        <v>45960</v>
      </c>
      <c r="U405" s="362"/>
      <c r="V405" s="362"/>
      <c r="W405" s="362">
        <v>1</v>
      </c>
      <c r="X405" s="362"/>
      <c r="Y405" s="362">
        <f>SUM(U405:X405)</f>
        <v>1</v>
      </c>
      <c r="Z405" s="37">
        <v>0</v>
      </c>
      <c r="AA405" s="37">
        <v>0</v>
      </c>
      <c r="AB405" s="37">
        <v>1500</v>
      </c>
      <c r="AC405" s="37">
        <v>0</v>
      </c>
      <c r="AD405" s="37">
        <f>SUM(Z405:AC405)</f>
        <v>1500</v>
      </c>
      <c r="AE405" s="38">
        <v>3000</v>
      </c>
      <c r="AF405" s="38">
        <v>0</v>
      </c>
      <c r="AG405" s="38">
        <f>SUBTOTAL(9,AE405:AF405)</f>
        <v>3000</v>
      </c>
      <c r="AH405" s="424">
        <v>731408</v>
      </c>
      <c r="AI405" s="373" t="s">
        <v>2234</v>
      </c>
      <c r="AJ405" s="161" t="s">
        <v>159</v>
      </c>
      <c r="AK405" s="192" t="s">
        <v>2116</v>
      </c>
    </row>
    <row r="406" spans="1:37" ht="57.6" x14ac:dyDescent="0.3">
      <c r="A406" s="421" t="s">
        <v>89</v>
      </c>
      <c r="B406" s="421" t="s">
        <v>278</v>
      </c>
      <c r="C406" s="421" t="s">
        <v>1351</v>
      </c>
      <c r="D406" s="421" t="s">
        <v>59</v>
      </c>
      <c r="E406" s="31" t="s">
        <v>1352</v>
      </c>
      <c r="F406" s="371" t="s">
        <v>421</v>
      </c>
      <c r="G406" s="192" t="s">
        <v>2115</v>
      </c>
      <c r="H406" s="192" t="s">
        <v>2235</v>
      </c>
      <c r="I406" s="192" t="s">
        <v>2117</v>
      </c>
      <c r="J406" s="421" t="s">
        <v>2282</v>
      </c>
      <c r="K406" s="30" t="s">
        <v>65</v>
      </c>
      <c r="L406" s="30" t="s">
        <v>66</v>
      </c>
      <c r="M406" s="421"/>
      <c r="N406" s="264" t="s">
        <v>389</v>
      </c>
      <c r="O406" s="96"/>
      <c r="P406" s="96"/>
      <c r="Q406" s="421" t="s">
        <v>69</v>
      </c>
      <c r="R406" s="264" t="s">
        <v>70</v>
      </c>
      <c r="S406" s="372">
        <v>45690</v>
      </c>
      <c r="T406" s="360" t="s">
        <v>2266</v>
      </c>
      <c r="U406" s="267">
        <v>15</v>
      </c>
      <c r="V406" s="267"/>
      <c r="W406" s="267"/>
      <c r="X406" s="267"/>
      <c r="Y406" s="267">
        <f>SUM(U406:X406)</f>
        <v>15</v>
      </c>
      <c r="Z406" s="37">
        <v>0</v>
      </c>
      <c r="AA406" s="37">
        <v>2000</v>
      </c>
      <c r="AB406" s="37"/>
      <c r="AC406" s="37">
        <v>0</v>
      </c>
      <c r="AD406" s="37">
        <f t="shared" ref="AD406:AD407" si="62">SUM(Z406:AC406)</f>
        <v>2000</v>
      </c>
      <c r="AE406" s="38">
        <v>2000</v>
      </c>
      <c r="AF406" s="38">
        <v>0</v>
      </c>
      <c r="AG406" s="38">
        <f>SUBTOTAL(9,AE406:AF406)</f>
        <v>2000</v>
      </c>
      <c r="AH406" s="424">
        <v>780204</v>
      </c>
      <c r="AI406" s="373" t="s">
        <v>2226</v>
      </c>
      <c r="AJ406" s="161" t="s">
        <v>159</v>
      </c>
      <c r="AK406" s="192" t="s">
        <v>2116</v>
      </c>
    </row>
    <row r="407" spans="1:37" ht="57.6" x14ac:dyDescent="0.3">
      <c r="A407" s="421" t="s">
        <v>89</v>
      </c>
      <c r="B407" s="421" t="s">
        <v>278</v>
      </c>
      <c r="C407" s="421" t="s">
        <v>1351</v>
      </c>
      <c r="D407" s="421" t="s">
        <v>59</v>
      </c>
      <c r="E407" s="31" t="s">
        <v>1352</v>
      </c>
      <c r="F407" s="371" t="s">
        <v>424</v>
      </c>
      <c r="G407" s="421" t="s">
        <v>1365</v>
      </c>
      <c r="H407" s="421" t="s">
        <v>1366</v>
      </c>
      <c r="I407" s="421" t="s">
        <v>1367</v>
      </c>
      <c r="J407" s="421" t="s">
        <v>2283</v>
      </c>
      <c r="K407" s="30" t="s">
        <v>65</v>
      </c>
      <c r="L407" s="30" t="s">
        <v>66</v>
      </c>
      <c r="M407" s="421"/>
      <c r="N407" s="264" t="s">
        <v>158</v>
      </c>
      <c r="O407" s="96"/>
      <c r="P407" s="96"/>
      <c r="Q407" s="421" t="s">
        <v>69</v>
      </c>
      <c r="R407" s="264" t="s">
        <v>70</v>
      </c>
      <c r="S407" s="372">
        <v>45689</v>
      </c>
      <c r="T407" s="360">
        <v>45777</v>
      </c>
      <c r="U407" s="347">
        <v>0.5</v>
      </c>
      <c r="V407" s="347">
        <v>0.5</v>
      </c>
      <c r="W407" s="347">
        <v>0</v>
      </c>
      <c r="X407" s="347">
        <v>0</v>
      </c>
      <c r="Y407" s="362">
        <f>SUM(U407:X407)</f>
        <v>1</v>
      </c>
      <c r="Z407" s="37">
        <v>3200</v>
      </c>
      <c r="AA407" s="37">
        <v>3200</v>
      </c>
      <c r="AB407" s="37"/>
      <c r="AC407" s="37">
        <v>0</v>
      </c>
      <c r="AD407" s="37">
        <f t="shared" si="62"/>
        <v>6400</v>
      </c>
      <c r="AE407" s="38">
        <v>6400</v>
      </c>
      <c r="AF407" s="38">
        <v>0</v>
      </c>
      <c r="AG407" s="38">
        <f>SUBTOTAL(9,AE407:AF407)</f>
        <v>6400</v>
      </c>
      <c r="AH407" s="424" t="s">
        <v>1980</v>
      </c>
      <c r="AI407" s="373" t="s">
        <v>2170</v>
      </c>
      <c r="AJ407" s="161" t="s">
        <v>159</v>
      </c>
      <c r="AK407" s="30" t="s">
        <v>1359</v>
      </c>
    </row>
    <row r="408" spans="1:37" ht="86.4" x14ac:dyDescent="0.3">
      <c r="A408" s="421" t="s">
        <v>89</v>
      </c>
      <c r="B408" s="421" t="s">
        <v>278</v>
      </c>
      <c r="C408" s="421" t="s">
        <v>1351</v>
      </c>
      <c r="D408" s="421" t="s">
        <v>59</v>
      </c>
      <c r="E408" s="31" t="s">
        <v>1352</v>
      </c>
      <c r="F408" s="374" t="s">
        <v>427</v>
      </c>
      <c r="G408" s="62" t="s">
        <v>1360</v>
      </c>
      <c r="H408" s="62" t="s">
        <v>1361</v>
      </c>
      <c r="I408" s="375" t="s">
        <v>1362</v>
      </c>
      <c r="J408" s="375" t="s">
        <v>1363</v>
      </c>
      <c r="K408" s="421" t="s">
        <v>65</v>
      </c>
      <c r="L408" s="421" t="s">
        <v>66</v>
      </c>
      <c r="M408" s="421"/>
      <c r="N408" s="264" t="s">
        <v>389</v>
      </c>
      <c r="O408" s="96">
        <v>831310016</v>
      </c>
      <c r="P408" s="96" t="s">
        <v>1364</v>
      </c>
      <c r="Q408" s="421" t="s">
        <v>69</v>
      </c>
      <c r="R408" s="264" t="s">
        <v>70</v>
      </c>
      <c r="S408" s="376">
        <v>45748</v>
      </c>
      <c r="T408" s="360" t="s">
        <v>966</v>
      </c>
      <c r="U408" s="267">
        <v>1</v>
      </c>
      <c r="V408" s="267"/>
      <c r="W408" s="267"/>
      <c r="X408" s="267"/>
      <c r="Y408" s="267">
        <v>1</v>
      </c>
      <c r="Z408" s="37">
        <v>0</v>
      </c>
      <c r="AA408" s="37">
        <v>0</v>
      </c>
      <c r="AB408" s="37">
        <v>6400</v>
      </c>
      <c r="AC408" s="37">
        <v>0</v>
      </c>
      <c r="AD408" s="37">
        <f>SUBTOTAL(9,Z408:AC408)</f>
        <v>6400</v>
      </c>
      <c r="AE408" s="38">
        <v>6400</v>
      </c>
      <c r="AF408" s="38">
        <v>0</v>
      </c>
      <c r="AG408" s="38">
        <f>SUBTOTAL(9,AE408:AF408)</f>
        <v>6400</v>
      </c>
      <c r="AH408" s="424" t="s">
        <v>2236</v>
      </c>
      <c r="AI408" s="373" t="s">
        <v>2170</v>
      </c>
      <c r="AJ408" s="161" t="s">
        <v>159</v>
      </c>
      <c r="AK408" s="421" t="s">
        <v>1359</v>
      </c>
    </row>
    <row r="409" spans="1:37" ht="57.6" x14ac:dyDescent="0.3">
      <c r="A409" s="421" t="s">
        <v>89</v>
      </c>
      <c r="B409" s="421" t="s">
        <v>278</v>
      </c>
      <c r="C409" s="421" t="s">
        <v>1351</v>
      </c>
      <c r="D409" s="421" t="s">
        <v>59</v>
      </c>
      <c r="E409" s="31" t="s">
        <v>1352</v>
      </c>
      <c r="F409" s="32" t="s">
        <v>60</v>
      </c>
      <c r="G409" s="421" t="s">
        <v>1353</v>
      </c>
      <c r="H409" s="30" t="s">
        <v>1354</v>
      </c>
      <c r="I409" s="421" t="s">
        <v>1355</v>
      </c>
      <c r="J409" s="62" t="s">
        <v>1356</v>
      </c>
      <c r="K409" s="30" t="s">
        <v>65</v>
      </c>
      <c r="L409" s="30" t="s">
        <v>66</v>
      </c>
      <c r="M409" s="30" t="s">
        <v>1357</v>
      </c>
      <c r="N409" s="33" t="s">
        <v>158</v>
      </c>
      <c r="O409" s="96" t="s">
        <v>1358</v>
      </c>
      <c r="P409" s="96" t="s">
        <v>1358</v>
      </c>
      <c r="Q409" s="30" t="s">
        <v>69</v>
      </c>
      <c r="R409" s="33" t="s">
        <v>70</v>
      </c>
      <c r="S409" s="376">
        <v>45839</v>
      </c>
      <c r="T409" s="183">
        <v>45900</v>
      </c>
      <c r="U409" s="148"/>
      <c r="V409" s="66">
        <v>1</v>
      </c>
      <c r="W409" s="66">
        <v>2</v>
      </c>
      <c r="X409" s="148"/>
      <c r="Y409" s="36">
        <v>3</v>
      </c>
      <c r="Z409" s="37">
        <v>0</v>
      </c>
      <c r="AA409" s="37">
        <v>0</v>
      </c>
      <c r="AB409" s="37">
        <v>0</v>
      </c>
      <c r="AC409" s="37">
        <v>0</v>
      </c>
      <c r="AD409" s="37">
        <v>0</v>
      </c>
      <c r="AE409" s="38">
        <v>0</v>
      </c>
      <c r="AF409" s="38">
        <v>0</v>
      </c>
      <c r="AG409" s="38">
        <v>0</v>
      </c>
      <c r="AH409" s="323" t="s">
        <v>66</v>
      </c>
      <c r="AI409" s="323" t="s">
        <v>66</v>
      </c>
      <c r="AJ409" s="161" t="s">
        <v>66</v>
      </c>
      <c r="AK409" s="30" t="s">
        <v>1359</v>
      </c>
    </row>
    <row r="410" spans="1:37" ht="22.5" customHeight="1" x14ac:dyDescent="0.3">
      <c r="A410" s="370"/>
      <c r="B410" s="316"/>
      <c r="C410" s="316"/>
      <c r="D410" s="55"/>
      <c r="E410" s="55"/>
      <c r="F410" s="55"/>
      <c r="G410" s="55"/>
      <c r="H410" s="55"/>
      <c r="I410" s="55"/>
      <c r="J410" s="55"/>
      <c r="K410" s="55"/>
      <c r="L410" s="55"/>
      <c r="M410" s="55"/>
      <c r="N410" s="55"/>
      <c r="O410" s="55"/>
      <c r="P410" s="88" t="s">
        <v>1368</v>
      </c>
      <c r="Q410" s="55"/>
      <c r="R410" s="55"/>
      <c r="S410" s="55"/>
      <c r="T410" s="55"/>
      <c r="U410" s="55"/>
      <c r="V410" s="55"/>
      <c r="W410" s="55"/>
      <c r="X410" s="55"/>
      <c r="Y410" s="55"/>
      <c r="Z410" s="55"/>
      <c r="AA410" s="55"/>
      <c r="AB410" s="55"/>
      <c r="AC410" s="55"/>
      <c r="AD410" s="55"/>
      <c r="AE410" s="89">
        <f>SUM(AE405:AE409)</f>
        <v>17800</v>
      </c>
      <c r="AF410" s="89">
        <f>SUM(AF407:AF409)</f>
        <v>0</v>
      </c>
      <c r="AG410" s="377">
        <f>SUM(AG405:AG409)</f>
        <v>17800</v>
      </c>
      <c r="AH410" s="55"/>
      <c r="AI410" s="55"/>
      <c r="AJ410" s="55"/>
      <c r="AK410" s="61"/>
    </row>
    <row r="411" spans="1:37" ht="26.25" customHeight="1" x14ac:dyDescent="0.3">
      <c r="A411" s="378"/>
      <c r="B411" s="379"/>
      <c r="C411" s="379"/>
      <c r="D411" s="380"/>
      <c r="E411" s="380"/>
      <c r="F411" s="380"/>
      <c r="G411" s="380"/>
      <c r="H411" s="380"/>
      <c r="I411" s="380"/>
      <c r="J411" s="380"/>
      <c r="K411" s="380"/>
      <c r="L411" s="380"/>
      <c r="M411" s="380"/>
      <c r="N411" s="380"/>
      <c r="O411" s="380"/>
      <c r="P411" s="317" t="s">
        <v>1369</v>
      </c>
      <c r="Q411" s="380"/>
      <c r="R411" s="380"/>
      <c r="S411" s="380"/>
      <c r="T411" s="380"/>
      <c r="U411" s="380"/>
      <c r="V411" s="380"/>
      <c r="W411" s="380"/>
      <c r="X411" s="380"/>
      <c r="Y411" s="380"/>
      <c r="Z411" s="380"/>
      <c r="AA411" s="380"/>
      <c r="AB411" s="380"/>
      <c r="AC411" s="380"/>
      <c r="AD411" s="380"/>
      <c r="AE411" s="381">
        <f>AE410+AE404+AE397+AE385+AE376</f>
        <v>137900</v>
      </c>
      <c r="AF411" s="381">
        <f>AF410+AF404+AF397+AF385+AF376</f>
        <v>0</v>
      </c>
      <c r="AG411" s="89">
        <f>AG410+AG404+AG397+AG385+AG376</f>
        <v>137900</v>
      </c>
      <c r="AH411" s="380"/>
      <c r="AI411" s="380"/>
      <c r="AJ411" s="380"/>
      <c r="AK411" s="382"/>
    </row>
    <row r="412" spans="1:37" ht="27.75" customHeight="1" x14ac:dyDescent="0.3">
      <c r="A412" s="29"/>
      <c r="B412" s="29"/>
      <c r="C412" s="29"/>
      <c r="D412" s="29"/>
      <c r="E412" s="29"/>
      <c r="F412" s="29"/>
      <c r="G412" s="29"/>
      <c r="H412" s="29" t="s">
        <v>1370</v>
      </c>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row>
    <row r="413" spans="1:37" ht="86.4" x14ac:dyDescent="0.3">
      <c r="A413" s="30" t="s">
        <v>207</v>
      </c>
      <c r="B413" s="30" t="s">
        <v>224</v>
      </c>
      <c r="C413" s="30" t="s">
        <v>1378</v>
      </c>
      <c r="D413" s="30" t="s">
        <v>1122</v>
      </c>
      <c r="E413" s="31" t="s">
        <v>1371</v>
      </c>
      <c r="F413" s="32" t="s">
        <v>118</v>
      </c>
      <c r="G413" s="43" t="s">
        <v>2118</v>
      </c>
      <c r="H413" s="43" t="s">
        <v>2119</v>
      </c>
      <c r="I413" s="43" t="s">
        <v>2120</v>
      </c>
      <c r="J413" s="43" t="s">
        <v>2121</v>
      </c>
      <c r="K413" s="30" t="s">
        <v>65</v>
      </c>
      <c r="L413" s="30" t="s">
        <v>66</v>
      </c>
      <c r="M413" s="43" t="s">
        <v>65</v>
      </c>
      <c r="N413" s="33" t="s">
        <v>526</v>
      </c>
      <c r="O413" s="96">
        <v>911330411</v>
      </c>
      <c r="P413" s="96" t="s">
        <v>2122</v>
      </c>
      <c r="Q413" s="30" t="s">
        <v>158</v>
      </c>
      <c r="R413" s="33" t="s">
        <v>70</v>
      </c>
      <c r="S413" s="383">
        <v>45748</v>
      </c>
      <c r="T413" s="383">
        <v>46022</v>
      </c>
      <c r="U413" s="384">
        <v>0</v>
      </c>
      <c r="V413" s="384">
        <v>1</v>
      </c>
      <c r="W413" s="384">
        <v>1</v>
      </c>
      <c r="X413" s="384">
        <v>1</v>
      </c>
      <c r="Y413" s="384">
        <f>SUM(U413:X413)</f>
        <v>3</v>
      </c>
      <c r="Z413" s="37"/>
      <c r="AA413" s="37">
        <v>2000</v>
      </c>
      <c r="AB413" s="37"/>
      <c r="AC413" s="37"/>
      <c r="AD413" s="37">
        <f>SUM(Z413:AC413)</f>
        <v>2000</v>
      </c>
      <c r="AE413" s="37">
        <v>2000</v>
      </c>
      <c r="AF413" s="37">
        <v>0</v>
      </c>
      <c r="AG413" s="38">
        <f>SUM(AE413:AF413)</f>
        <v>2000</v>
      </c>
      <c r="AH413" s="34" t="s">
        <v>2237</v>
      </c>
      <c r="AI413" s="34" t="s">
        <v>2238</v>
      </c>
      <c r="AJ413" s="161" t="s">
        <v>159</v>
      </c>
      <c r="AK413" s="30" t="s">
        <v>2123</v>
      </c>
    </row>
    <row r="414" spans="1:37" ht="60" customHeight="1" x14ac:dyDescent="0.3">
      <c r="A414" s="30" t="s">
        <v>207</v>
      </c>
      <c r="B414" s="30" t="s">
        <v>224</v>
      </c>
      <c r="C414" s="30" t="s">
        <v>1417</v>
      </c>
      <c r="D414" s="30" t="s">
        <v>1122</v>
      </c>
      <c r="E414" s="31" t="s">
        <v>1371</v>
      </c>
      <c r="F414" s="32" t="s">
        <v>421</v>
      </c>
      <c r="G414" s="43" t="s">
        <v>2125</v>
      </c>
      <c r="H414" s="43" t="s">
        <v>2126</v>
      </c>
      <c r="I414" s="43" t="s">
        <v>2127</v>
      </c>
      <c r="J414" s="43" t="s">
        <v>2128</v>
      </c>
      <c r="K414" s="30" t="s">
        <v>65</v>
      </c>
      <c r="L414" s="30" t="s">
        <v>66</v>
      </c>
      <c r="M414" s="43" t="s">
        <v>1372</v>
      </c>
      <c r="N414" s="33" t="s">
        <v>526</v>
      </c>
      <c r="O414" s="96"/>
      <c r="P414" s="96"/>
      <c r="Q414" s="30" t="s">
        <v>526</v>
      </c>
      <c r="R414" s="33" t="s">
        <v>70</v>
      </c>
      <c r="S414" s="383">
        <v>45782</v>
      </c>
      <c r="T414" s="383">
        <v>45809</v>
      </c>
      <c r="U414" s="36"/>
      <c r="V414" s="36">
        <v>4</v>
      </c>
      <c r="W414" s="36">
        <v>5</v>
      </c>
      <c r="X414" s="36"/>
      <c r="Y414" s="384">
        <f>SUM(U414:X414)</f>
        <v>9</v>
      </c>
      <c r="Z414" s="37">
        <v>6200</v>
      </c>
      <c r="AA414" s="37"/>
      <c r="AB414" s="37"/>
      <c r="AC414" s="37"/>
      <c r="AD414" s="37">
        <v>6200</v>
      </c>
      <c r="AE414" s="37">
        <v>6200</v>
      </c>
      <c r="AF414" s="37"/>
      <c r="AG414" s="38">
        <v>6200</v>
      </c>
      <c r="AH414" s="39" t="s">
        <v>2239</v>
      </c>
      <c r="AI414" s="39" t="s">
        <v>2185</v>
      </c>
      <c r="AJ414" s="161" t="s">
        <v>159</v>
      </c>
      <c r="AK414" s="30" t="s">
        <v>2124</v>
      </c>
    </row>
    <row r="415" spans="1:37" ht="72" x14ac:dyDescent="0.3">
      <c r="A415" s="30" t="s">
        <v>80</v>
      </c>
      <c r="B415" s="30" t="s">
        <v>224</v>
      </c>
      <c r="C415" s="30" t="s">
        <v>1379</v>
      </c>
      <c r="D415" s="30" t="s">
        <v>1122</v>
      </c>
      <c r="E415" s="31" t="s">
        <v>1371</v>
      </c>
      <c r="F415" s="32" t="s">
        <v>60</v>
      </c>
      <c r="G415" s="43" t="s">
        <v>1380</v>
      </c>
      <c r="H415" s="43" t="s">
        <v>1381</v>
      </c>
      <c r="I415" s="43" t="s">
        <v>1382</v>
      </c>
      <c r="J415" s="43" t="s">
        <v>2284</v>
      </c>
      <c r="K415" s="30" t="s">
        <v>65</v>
      </c>
      <c r="L415" s="30" t="s">
        <v>66</v>
      </c>
      <c r="M415" s="43" t="s">
        <v>1372</v>
      </c>
      <c r="N415" s="33" t="s">
        <v>158</v>
      </c>
      <c r="O415" s="96" t="s">
        <v>66</v>
      </c>
      <c r="P415" s="96" t="s">
        <v>66</v>
      </c>
      <c r="Q415" s="30" t="s">
        <v>158</v>
      </c>
      <c r="R415" s="33" t="s">
        <v>70</v>
      </c>
      <c r="S415" s="383">
        <v>45689</v>
      </c>
      <c r="T415" s="383">
        <v>46022</v>
      </c>
      <c r="U415" s="36">
        <v>1</v>
      </c>
      <c r="V415" s="36">
        <v>1</v>
      </c>
      <c r="W415" s="36">
        <v>1</v>
      </c>
      <c r="X415" s="36">
        <v>1</v>
      </c>
      <c r="Y415" s="36">
        <f>SUM(U415:X415)</f>
        <v>4</v>
      </c>
      <c r="Z415" s="37">
        <v>0</v>
      </c>
      <c r="AA415" s="37">
        <v>0</v>
      </c>
      <c r="AB415" s="37">
        <v>0</v>
      </c>
      <c r="AC415" s="37">
        <v>0</v>
      </c>
      <c r="AD415" s="37">
        <v>0</v>
      </c>
      <c r="AE415" s="37">
        <v>0</v>
      </c>
      <c r="AF415" s="37">
        <v>0</v>
      </c>
      <c r="AG415" s="38">
        <v>0</v>
      </c>
      <c r="AH415" s="39" t="s">
        <v>66</v>
      </c>
      <c r="AI415" s="39" t="s">
        <v>66</v>
      </c>
      <c r="AJ415" s="161" t="s">
        <v>66</v>
      </c>
      <c r="AK415" s="30" t="s">
        <v>1374</v>
      </c>
    </row>
    <row r="416" spans="1:37" ht="86.4" x14ac:dyDescent="0.3">
      <c r="A416" s="30" t="s">
        <v>207</v>
      </c>
      <c r="B416" s="30" t="s">
        <v>224</v>
      </c>
      <c r="C416" s="30" t="s">
        <v>1379</v>
      </c>
      <c r="D416" s="30" t="s">
        <v>1122</v>
      </c>
      <c r="E416" s="31" t="s">
        <v>1371</v>
      </c>
      <c r="F416" s="32" t="s">
        <v>75</v>
      </c>
      <c r="G416" s="43" t="s">
        <v>1383</v>
      </c>
      <c r="H416" s="44" t="s">
        <v>1384</v>
      </c>
      <c r="I416" s="30" t="s">
        <v>1385</v>
      </c>
      <c r="J416" s="43" t="s">
        <v>2285</v>
      </c>
      <c r="K416" s="30" t="s">
        <v>65</v>
      </c>
      <c r="L416" s="30" t="s">
        <v>66</v>
      </c>
      <c r="M416" s="43" t="s">
        <v>1372</v>
      </c>
      <c r="N416" s="33" t="s">
        <v>158</v>
      </c>
      <c r="O416" s="96" t="s">
        <v>66</v>
      </c>
      <c r="P416" s="96" t="s">
        <v>66</v>
      </c>
      <c r="Q416" s="30" t="s">
        <v>158</v>
      </c>
      <c r="R416" s="33" t="s">
        <v>70</v>
      </c>
      <c r="S416" s="383">
        <v>45659</v>
      </c>
      <c r="T416" s="383">
        <v>46022</v>
      </c>
      <c r="U416" s="148">
        <v>0.25</v>
      </c>
      <c r="V416" s="148">
        <v>0.25</v>
      </c>
      <c r="W416" s="148">
        <v>0.25</v>
      </c>
      <c r="X416" s="148">
        <v>0.25</v>
      </c>
      <c r="Y416" s="148">
        <v>1</v>
      </c>
      <c r="Z416" s="37">
        <v>0</v>
      </c>
      <c r="AA416" s="37">
        <v>0</v>
      </c>
      <c r="AB416" s="37">
        <v>0</v>
      </c>
      <c r="AC416" s="37">
        <v>0</v>
      </c>
      <c r="AD416" s="37">
        <v>0</v>
      </c>
      <c r="AE416" s="37">
        <v>0</v>
      </c>
      <c r="AF416" s="37">
        <v>0</v>
      </c>
      <c r="AG416" s="38">
        <v>0</v>
      </c>
      <c r="AH416" s="39" t="s">
        <v>66</v>
      </c>
      <c r="AI416" s="39" t="s">
        <v>66</v>
      </c>
      <c r="AJ416" s="161" t="s">
        <v>66</v>
      </c>
      <c r="AK416" s="30" t="s">
        <v>1386</v>
      </c>
    </row>
    <row r="417" spans="1:37" ht="115.2" x14ac:dyDescent="0.3">
      <c r="A417" s="30" t="s">
        <v>207</v>
      </c>
      <c r="B417" s="30" t="s">
        <v>224</v>
      </c>
      <c r="C417" s="30" t="s">
        <v>1377</v>
      </c>
      <c r="D417" s="30" t="s">
        <v>1122</v>
      </c>
      <c r="E417" s="31" t="s">
        <v>1371</v>
      </c>
      <c r="F417" s="32" t="s">
        <v>83</v>
      </c>
      <c r="G417" s="43" t="s">
        <v>1387</v>
      </c>
      <c r="H417" s="43" t="s">
        <v>1388</v>
      </c>
      <c r="I417" s="43" t="s">
        <v>1389</v>
      </c>
      <c r="J417" s="43" t="s">
        <v>2286</v>
      </c>
      <c r="K417" s="30" t="s">
        <v>65</v>
      </c>
      <c r="L417" s="30" t="s">
        <v>66</v>
      </c>
      <c r="M417" s="43" t="s">
        <v>1372</v>
      </c>
      <c r="N417" s="33" t="s">
        <v>68</v>
      </c>
      <c r="O417" s="96" t="s">
        <v>66</v>
      </c>
      <c r="P417" s="96" t="s">
        <v>66</v>
      </c>
      <c r="Q417" s="30" t="s">
        <v>68</v>
      </c>
      <c r="R417" s="33" t="s">
        <v>70</v>
      </c>
      <c r="S417" s="383">
        <v>45659</v>
      </c>
      <c r="T417" s="383">
        <v>46022</v>
      </c>
      <c r="U417" s="148">
        <v>0.25</v>
      </c>
      <c r="V417" s="148">
        <v>0.25</v>
      </c>
      <c r="W417" s="148">
        <v>0.25</v>
      </c>
      <c r="X417" s="148">
        <v>0.25</v>
      </c>
      <c r="Y417" s="148">
        <v>1</v>
      </c>
      <c r="Z417" s="37">
        <v>0</v>
      </c>
      <c r="AA417" s="37">
        <v>0</v>
      </c>
      <c r="AB417" s="37">
        <v>0</v>
      </c>
      <c r="AC417" s="37">
        <v>0</v>
      </c>
      <c r="AD417" s="37">
        <v>0</v>
      </c>
      <c r="AE417" s="37">
        <v>0</v>
      </c>
      <c r="AF417" s="37">
        <v>0</v>
      </c>
      <c r="AG417" s="38">
        <v>0</v>
      </c>
      <c r="AH417" s="39" t="s">
        <v>66</v>
      </c>
      <c r="AI417" s="39" t="s">
        <v>66</v>
      </c>
      <c r="AJ417" s="161" t="s">
        <v>66</v>
      </c>
      <c r="AK417" s="30" t="s">
        <v>1390</v>
      </c>
    </row>
    <row r="418" spans="1:37" ht="120" customHeight="1" x14ac:dyDescent="0.3">
      <c r="A418" s="30" t="s">
        <v>207</v>
      </c>
      <c r="B418" s="30" t="s">
        <v>224</v>
      </c>
      <c r="C418" s="30" t="s">
        <v>1377</v>
      </c>
      <c r="D418" s="30" t="s">
        <v>1122</v>
      </c>
      <c r="E418" s="31" t="s">
        <v>1371</v>
      </c>
      <c r="F418" s="32" t="s">
        <v>91</v>
      </c>
      <c r="G418" s="43" t="s">
        <v>1391</v>
      </c>
      <c r="H418" s="44" t="s">
        <v>1392</v>
      </c>
      <c r="I418" s="30" t="s">
        <v>1393</v>
      </c>
      <c r="J418" s="30" t="s">
        <v>1394</v>
      </c>
      <c r="K418" s="30" t="s">
        <v>65</v>
      </c>
      <c r="L418" s="30" t="s">
        <v>66</v>
      </c>
      <c r="M418" s="43" t="s">
        <v>1372</v>
      </c>
      <c r="N418" s="33" t="s">
        <v>68</v>
      </c>
      <c r="O418" s="96" t="s">
        <v>66</v>
      </c>
      <c r="P418" s="96" t="s">
        <v>66</v>
      </c>
      <c r="Q418" s="30" t="s">
        <v>68</v>
      </c>
      <c r="R418" s="33" t="s">
        <v>70</v>
      </c>
      <c r="S418" s="383">
        <v>45659</v>
      </c>
      <c r="T418" s="383">
        <v>46022</v>
      </c>
      <c r="U418" s="148">
        <v>0.12</v>
      </c>
      <c r="V418" s="148">
        <v>0.13</v>
      </c>
      <c r="W418" s="148">
        <v>0.13</v>
      </c>
      <c r="X418" s="148">
        <v>0.12</v>
      </c>
      <c r="Y418" s="148">
        <f>SUM(U418:X418)</f>
        <v>0.5</v>
      </c>
      <c r="Z418" s="37">
        <v>0</v>
      </c>
      <c r="AA418" s="37">
        <v>0</v>
      </c>
      <c r="AB418" s="37">
        <v>0</v>
      </c>
      <c r="AC418" s="37">
        <v>0</v>
      </c>
      <c r="AD418" s="37">
        <v>0</v>
      </c>
      <c r="AE418" s="37">
        <v>0</v>
      </c>
      <c r="AF418" s="37">
        <v>0</v>
      </c>
      <c r="AG418" s="38">
        <v>0</v>
      </c>
      <c r="AH418" s="39" t="s">
        <v>66</v>
      </c>
      <c r="AI418" s="39" t="s">
        <v>66</v>
      </c>
      <c r="AJ418" s="161" t="s">
        <v>66</v>
      </c>
      <c r="AK418" s="30" t="s">
        <v>1390</v>
      </c>
    </row>
    <row r="419" spans="1:37" ht="115.2" x14ac:dyDescent="0.3">
      <c r="A419" s="30" t="s">
        <v>207</v>
      </c>
      <c r="B419" s="30" t="s">
        <v>224</v>
      </c>
      <c r="C419" s="30" t="s">
        <v>1377</v>
      </c>
      <c r="D419" s="30" t="s">
        <v>1122</v>
      </c>
      <c r="E419" s="31" t="s">
        <v>1371</v>
      </c>
      <c r="F419" s="32" t="s">
        <v>99</v>
      </c>
      <c r="G419" s="43" t="s">
        <v>1395</v>
      </c>
      <c r="H419" s="43" t="s">
        <v>1396</v>
      </c>
      <c r="I419" s="43" t="s">
        <v>1397</v>
      </c>
      <c r="J419" s="43" t="s">
        <v>1398</v>
      </c>
      <c r="K419" s="30" t="s">
        <v>65</v>
      </c>
      <c r="L419" s="30" t="s">
        <v>66</v>
      </c>
      <c r="M419" s="43" t="s">
        <v>1372</v>
      </c>
      <c r="N419" s="33" t="s">
        <v>68</v>
      </c>
      <c r="O419" s="96" t="s">
        <v>66</v>
      </c>
      <c r="P419" s="96" t="s">
        <v>66</v>
      </c>
      <c r="Q419" s="30" t="s">
        <v>68</v>
      </c>
      <c r="R419" s="33" t="s">
        <v>70</v>
      </c>
      <c r="S419" s="383">
        <v>45659</v>
      </c>
      <c r="T419" s="383">
        <v>46022</v>
      </c>
      <c r="U419" s="148">
        <v>0.25</v>
      </c>
      <c r="V419" s="148">
        <v>0.25</v>
      </c>
      <c r="W419" s="148">
        <v>0.25</v>
      </c>
      <c r="X419" s="148">
        <v>0.25</v>
      </c>
      <c r="Y419" s="148">
        <v>1</v>
      </c>
      <c r="Z419" s="37"/>
      <c r="AA419" s="37">
        <v>0</v>
      </c>
      <c r="AB419" s="37">
        <v>0</v>
      </c>
      <c r="AC419" s="37">
        <v>0</v>
      </c>
      <c r="AD419" s="37">
        <v>0</v>
      </c>
      <c r="AE419" s="37">
        <v>0</v>
      </c>
      <c r="AF419" s="37">
        <v>0</v>
      </c>
      <c r="AG419" s="38">
        <v>0</v>
      </c>
      <c r="AH419" s="39" t="s">
        <v>66</v>
      </c>
      <c r="AI419" s="39" t="s">
        <v>66</v>
      </c>
      <c r="AJ419" s="161" t="s">
        <v>66</v>
      </c>
      <c r="AK419" s="30" t="s">
        <v>1390</v>
      </c>
    </row>
    <row r="420" spans="1:37" ht="105" customHeight="1" x14ac:dyDescent="0.3">
      <c r="A420" s="30" t="s">
        <v>207</v>
      </c>
      <c r="B420" s="30" t="s">
        <v>224</v>
      </c>
      <c r="C420" s="30" t="s">
        <v>1378</v>
      </c>
      <c r="D420" s="30" t="s">
        <v>1122</v>
      </c>
      <c r="E420" s="31" t="s">
        <v>1371</v>
      </c>
      <c r="F420" s="32" t="s">
        <v>106</v>
      </c>
      <c r="G420" s="43" t="s">
        <v>1399</v>
      </c>
      <c r="H420" s="43" t="s">
        <v>1400</v>
      </c>
      <c r="I420" s="44" t="s">
        <v>1401</v>
      </c>
      <c r="J420" s="43" t="s">
        <v>1402</v>
      </c>
      <c r="K420" s="30" t="s">
        <v>65</v>
      </c>
      <c r="L420" s="30" t="s">
        <v>66</v>
      </c>
      <c r="M420" s="43" t="s">
        <v>1372</v>
      </c>
      <c r="N420" s="33" t="s">
        <v>68</v>
      </c>
      <c r="O420" s="96" t="s">
        <v>66</v>
      </c>
      <c r="P420" s="96" t="s">
        <v>66</v>
      </c>
      <c r="Q420" s="30" t="s">
        <v>68</v>
      </c>
      <c r="R420" s="33" t="s">
        <v>70</v>
      </c>
      <c r="S420" s="383">
        <v>45748</v>
      </c>
      <c r="T420" s="383">
        <v>45839</v>
      </c>
      <c r="U420" s="148"/>
      <c r="V420" s="148">
        <v>0.5</v>
      </c>
      <c r="W420" s="148">
        <v>0.5</v>
      </c>
      <c r="X420" s="148"/>
      <c r="Y420" s="148">
        <v>1</v>
      </c>
      <c r="Z420" s="37"/>
      <c r="AA420" s="37">
        <v>0</v>
      </c>
      <c r="AB420" s="37">
        <v>0</v>
      </c>
      <c r="AC420" s="37">
        <v>0</v>
      </c>
      <c r="AD420" s="37">
        <v>0</v>
      </c>
      <c r="AE420" s="37">
        <v>0</v>
      </c>
      <c r="AF420" s="37">
        <v>0</v>
      </c>
      <c r="AG420" s="38">
        <v>0</v>
      </c>
      <c r="AH420" s="39" t="s">
        <v>66</v>
      </c>
      <c r="AI420" s="39" t="s">
        <v>66</v>
      </c>
      <c r="AJ420" s="161" t="s">
        <v>66</v>
      </c>
      <c r="AK420" s="30" t="s">
        <v>1403</v>
      </c>
    </row>
    <row r="421" spans="1:37" ht="105" customHeight="1" x14ac:dyDescent="0.3">
      <c r="A421" s="30" t="s">
        <v>207</v>
      </c>
      <c r="B421" s="30" t="s">
        <v>224</v>
      </c>
      <c r="C421" s="30" t="s">
        <v>1378</v>
      </c>
      <c r="D421" s="30" t="s">
        <v>1122</v>
      </c>
      <c r="E421" s="31" t="s">
        <v>1371</v>
      </c>
      <c r="F421" s="32" t="s">
        <v>161</v>
      </c>
      <c r="G421" s="43" t="s">
        <v>1404</v>
      </c>
      <c r="H421" s="44" t="s">
        <v>1405</v>
      </c>
      <c r="I421" s="30" t="s">
        <v>1406</v>
      </c>
      <c r="J421" s="43" t="s">
        <v>1407</v>
      </c>
      <c r="K421" s="30" t="s">
        <v>65</v>
      </c>
      <c r="L421" s="30" t="s">
        <v>66</v>
      </c>
      <c r="M421" s="43" t="s">
        <v>1372</v>
      </c>
      <c r="N421" s="33" t="s">
        <v>68</v>
      </c>
      <c r="O421" s="96" t="s">
        <v>66</v>
      </c>
      <c r="P421" s="96" t="s">
        <v>66</v>
      </c>
      <c r="Q421" s="30" t="s">
        <v>68</v>
      </c>
      <c r="R421" s="33" t="s">
        <v>70</v>
      </c>
      <c r="S421" s="383">
        <v>45659</v>
      </c>
      <c r="T421" s="383">
        <v>46022</v>
      </c>
      <c r="U421" s="148">
        <v>0.25</v>
      </c>
      <c r="V421" s="148">
        <v>0.25</v>
      </c>
      <c r="W421" s="148">
        <v>0.25</v>
      </c>
      <c r="X421" s="148">
        <v>0.25</v>
      </c>
      <c r="Y421" s="148">
        <v>1</v>
      </c>
      <c r="Z421" s="37">
        <v>0</v>
      </c>
      <c r="AA421" s="37">
        <v>0</v>
      </c>
      <c r="AB421" s="37">
        <v>0</v>
      </c>
      <c r="AC421" s="37">
        <v>0</v>
      </c>
      <c r="AD421" s="37">
        <v>0</v>
      </c>
      <c r="AE421" s="37">
        <v>0</v>
      </c>
      <c r="AF421" s="37">
        <v>0</v>
      </c>
      <c r="AG421" s="38">
        <v>0</v>
      </c>
      <c r="AH421" s="39" t="s">
        <v>66</v>
      </c>
      <c r="AI421" s="39" t="s">
        <v>66</v>
      </c>
      <c r="AJ421" s="161" t="s">
        <v>66</v>
      </c>
      <c r="AK421" s="30" t="s">
        <v>1408</v>
      </c>
    </row>
    <row r="422" spans="1:37" ht="72" x14ac:dyDescent="0.3">
      <c r="A422" s="30" t="s">
        <v>207</v>
      </c>
      <c r="B422" s="30" t="s">
        <v>224</v>
      </c>
      <c r="C422" s="30" t="s">
        <v>1378</v>
      </c>
      <c r="D422" s="30" t="s">
        <v>1122</v>
      </c>
      <c r="E422" s="31" t="s">
        <v>1371</v>
      </c>
      <c r="F422" s="32" t="s">
        <v>168</v>
      </c>
      <c r="G422" s="43" t="s">
        <v>1409</v>
      </c>
      <c r="H422" s="30" t="s">
        <v>1410</v>
      </c>
      <c r="I422" s="30" t="s">
        <v>1411</v>
      </c>
      <c r="J422" s="43" t="s">
        <v>1412</v>
      </c>
      <c r="K422" s="30" t="s">
        <v>65</v>
      </c>
      <c r="L422" s="30" t="s">
        <v>66</v>
      </c>
      <c r="M422" s="43" t="s">
        <v>1372</v>
      </c>
      <c r="N422" s="33" t="s">
        <v>68</v>
      </c>
      <c r="O422" s="96" t="s">
        <v>66</v>
      </c>
      <c r="P422" s="96" t="s">
        <v>66</v>
      </c>
      <c r="Q422" s="30" t="s">
        <v>68</v>
      </c>
      <c r="R422" s="33" t="s">
        <v>70</v>
      </c>
      <c r="S422" s="383">
        <v>45659</v>
      </c>
      <c r="T422" s="383">
        <v>46022</v>
      </c>
      <c r="U422" s="148">
        <v>0.25</v>
      </c>
      <c r="V422" s="148">
        <v>0.25</v>
      </c>
      <c r="W422" s="148">
        <v>0.25</v>
      </c>
      <c r="X422" s="148">
        <v>0.25</v>
      </c>
      <c r="Y422" s="148">
        <v>1</v>
      </c>
      <c r="Z422" s="37">
        <v>0</v>
      </c>
      <c r="AA422" s="37">
        <v>0</v>
      </c>
      <c r="AB422" s="37">
        <v>0</v>
      </c>
      <c r="AC422" s="37">
        <v>0</v>
      </c>
      <c r="AD422" s="37">
        <v>0</v>
      </c>
      <c r="AE422" s="37">
        <v>0</v>
      </c>
      <c r="AF422" s="37">
        <v>0</v>
      </c>
      <c r="AG422" s="38">
        <v>0</v>
      </c>
      <c r="AH422" s="39" t="s">
        <v>66</v>
      </c>
      <c r="AI422" s="39" t="s">
        <v>66</v>
      </c>
      <c r="AJ422" s="161" t="s">
        <v>66</v>
      </c>
      <c r="AK422" s="30" t="s">
        <v>1408</v>
      </c>
    </row>
    <row r="423" spans="1:37" ht="120" customHeight="1" x14ac:dyDescent="0.3">
      <c r="A423" s="30" t="s">
        <v>207</v>
      </c>
      <c r="B423" s="30" t="s">
        <v>224</v>
      </c>
      <c r="C423" s="30" t="s">
        <v>1376</v>
      </c>
      <c r="D423" s="30" t="s">
        <v>1122</v>
      </c>
      <c r="E423" s="31" t="s">
        <v>1371</v>
      </c>
      <c r="F423" s="32" t="s">
        <v>173</v>
      </c>
      <c r="G423" s="43" t="s">
        <v>1413</v>
      </c>
      <c r="H423" s="44" t="s">
        <v>1414</v>
      </c>
      <c r="I423" s="30" t="s">
        <v>1415</v>
      </c>
      <c r="J423" s="43" t="s">
        <v>1416</v>
      </c>
      <c r="K423" s="30" t="s">
        <v>65</v>
      </c>
      <c r="L423" s="30" t="s">
        <v>66</v>
      </c>
      <c r="M423" s="43" t="s">
        <v>1372</v>
      </c>
      <c r="N423" s="33" t="s">
        <v>68</v>
      </c>
      <c r="O423" s="96" t="s">
        <v>66</v>
      </c>
      <c r="P423" s="96" t="s">
        <v>66</v>
      </c>
      <c r="Q423" s="30" t="s">
        <v>68</v>
      </c>
      <c r="R423" s="33" t="s">
        <v>70</v>
      </c>
      <c r="S423" s="383">
        <v>45659</v>
      </c>
      <c r="T423" s="383">
        <v>46022</v>
      </c>
      <c r="U423" s="148">
        <v>0.25</v>
      </c>
      <c r="V423" s="148">
        <v>0.25</v>
      </c>
      <c r="W423" s="148">
        <v>0.25</v>
      </c>
      <c r="X423" s="148">
        <v>0.25</v>
      </c>
      <c r="Y423" s="148">
        <v>1</v>
      </c>
      <c r="Z423" s="37">
        <v>0</v>
      </c>
      <c r="AA423" s="37">
        <v>0</v>
      </c>
      <c r="AB423" s="37">
        <v>0</v>
      </c>
      <c r="AC423" s="37">
        <v>0</v>
      </c>
      <c r="AD423" s="37">
        <v>0</v>
      </c>
      <c r="AE423" s="37">
        <v>0</v>
      </c>
      <c r="AF423" s="37">
        <v>0</v>
      </c>
      <c r="AG423" s="38">
        <v>0</v>
      </c>
      <c r="AH423" s="39" t="s">
        <v>66</v>
      </c>
      <c r="AI423" s="39" t="s">
        <v>66</v>
      </c>
      <c r="AJ423" s="161" t="s">
        <v>66</v>
      </c>
      <c r="AK423" s="30" t="s">
        <v>1375</v>
      </c>
    </row>
    <row r="424" spans="1:37" ht="150" customHeight="1" x14ac:dyDescent="0.3">
      <c r="A424" s="30" t="s">
        <v>207</v>
      </c>
      <c r="B424" s="30" t="s">
        <v>224</v>
      </c>
      <c r="C424" s="30" t="s">
        <v>1417</v>
      </c>
      <c r="D424" s="30" t="s">
        <v>1122</v>
      </c>
      <c r="E424" s="31" t="s">
        <v>1371</v>
      </c>
      <c r="F424" s="32" t="s">
        <v>180</v>
      </c>
      <c r="G424" s="43" t="s">
        <v>1418</v>
      </c>
      <c r="H424" s="44" t="s">
        <v>1419</v>
      </c>
      <c r="I424" s="30" t="s">
        <v>1420</v>
      </c>
      <c r="J424" s="43" t="s">
        <v>1421</v>
      </c>
      <c r="K424" s="30" t="s">
        <v>65</v>
      </c>
      <c r="L424" s="30" t="s">
        <v>66</v>
      </c>
      <c r="M424" s="43" t="s">
        <v>1372</v>
      </c>
      <c r="N424" s="33" t="s">
        <v>68</v>
      </c>
      <c r="O424" s="96" t="s">
        <v>66</v>
      </c>
      <c r="P424" s="96" t="s">
        <v>66</v>
      </c>
      <c r="Q424" s="30" t="s">
        <v>68</v>
      </c>
      <c r="R424" s="33" t="s">
        <v>70</v>
      </c>
      <c r="S424" s="383">
        <v>45689</v>
      </c>
      <c r="T424" s="383">
        <v>45838</v>
      </c>
      <c r="U424" s="148">
        <v>0.08</v>
      </c>
      <c r="V424" s="148">
        <v>7.0000000000000007E-2</v>
      </c>
      <c r="W424" s="148">
        <v>7.0000000000000007E-2</v>
      </c>
      <c r="X424" s="148">
        <v>0.08</v>
      </c>
      <c r="Y424" s="148">
        <f t="shared" ref="Y424:Y425" si="63">SUM(U424:X424)</f>
        <v>0.30000000000000004</v>
      </c>
      <c r="Z424" s="37">
        <v>0</v>
      </c>
      <c r="AA424" s="37">
        <v>0</v>
      </c>
      <c r="AB424" s="37">
        <v>0</v>
      </c>
      <c r="AC424" s="37">
        <v>0</v>
      </c>
      <c r="AD424" s="37">
        <v>0</v>
      </c>
      <c r="AE424" s="37">
        <v>0</v>
      </c>
      <c r="AF424" s="37">
        <v>0</v>
      </c>
      <c r="AG424" s="38">
        <v>0</v>
      </c>
      <c r="AH424" s="39" t="s">
        <v>66</v>
      </c>
      <c r="AI424" s="39" t="s">
        <v>66</v>
      </c>
      <c r="AJ424" s="161" t="s">
        <v>66</v>
      </c>
      <c r="AK424" s="30" t="s">
        <v>1375</v>
      </c>
    </row>
    <row r="425" spans="1:37" ht="72" x14ac:dyDescent="0.3">
      <c r="A425" s="30" t="s">
        <v>207</v>
      </c>
      <c r="B425" s="30" t="s">
        <v>224</v>
      </c>
      <c r="C425" s="30" t="s">
        <v>1422</v>
      </c>
      <c r="D425" s="30" t="s">
        <v>1122</v>
      </c>
      <c r="E425" s="31" t="s">
        <v>1371</v>
      </c>
      <c r="F425" s="32" t="s">
        <v>187</v>
      </c>
      <c r="G425" s="30" t="s">
        <v>1423</v>
      </c>
      <c r="H425" s="30" t="s">
        <v>1424</v>
      </c>
      <c r="I425" s="95" t="s">
        <v>1425</v>
      </c>
      <c r="J425" s="30" t="s">
        <v>1426</v>
      </c>
      <c r="K425" s="30" t="s">
        <v>65</v>
      </c>
      <c r="L425" s="30" t="s">
        <v>66</v>
      </c>
      <c r="M425" s="30" t="s">
        <v>1372</v>
      </c>
      <c r="N425" s="33" t="s">
        <v>158</v>
      </c>
      <c r="O425" s="96" t="s">
        <v>66</v>
      </c>
      <c r="P425" s="96" t="s">
        <v>66</v>
      </c>
      <c r="Q425" s="30" t="s">
        <v>158</v>
      </c>
      <c r="R425" s="33" t="s">
        <v>70</v>
      </c>
      <c r="S425" s="35">
        <v>45779</v>
      </c>
      <c r="T425" s="35">
        <v>45869</v>
      </c>
      <c r="U425" s="66"/>
      <c r="V425" s="66">
        <v>1</v>
      </c>
      <c r="W425" s="66">
        <v>1</v>
      </c>
      <c r="X425" s="66"/>
      <c r="Y425" s="66">
        <f t="shared" si="63"/>
        <v>2</v>
      </c>
      <c r="Z425" s="37">
        <v>0</v>
      </c>
      <c r="AA425" s="37">
        <v>0</v>
      </c>
      <c r="AB425" s="37">
        <v>0</v>
      </c>
      <c r="AC425" s="37">
        <v>0</v>
      </c>
      <c r="AD425" s="37">
        <v>0</v>
      </c>
      <c r="AE425" s="37">
        <v>0</v>
      </c>
      <c r="AF425" s="37">
        <v>0</v>
      </c>
      <c r="AG425" s="38">
        <v>0</v>
      </c>
      <c r="AH425" s="39" t="s">
        <v>66</v>
      </c>
      <c r="AI425" s="39" t="s">
        <v>66</v>
      </c>
      <c r="AJ425" s="161" t="s">
        <v>66</v>
      </c>
      <c r="AK425" s="30" t="s">
        <v>1408</v>
      </c>
    </row>
    <row r="426" spans="1:37" ht="150" customHeight="1" x14ac:dyDescent="0.3">
      <c r="A426" s="30" t="s">
        <v>207</v>
      </c>
      <c r="B426" s="30" t="s">
        <v>224</v>
      </c>
      <c r="C426" s="30" t="s">
        <v>1417</v>
      </c>
      <c r="D426" s="30" t="s">
        <v>1122</v>
      </c>
      <c r="E426" s="31" t="s">
        <v>1371</v>
      </c>
      <c r="F426" s="32" t="s">
        <v>194</v>
      </c>
      <c r="G426" s="43" t="s">
        <v>1427</v>
      </c>
      <c r="H426" s="44" t="s">
        <v>1428</v>
      </c>
      <c r="I426" s="30" t="s">
        <v>1429</v>
      </c>
      <c r="J426" s="43" t="s">
        <v>1430</v>
      </c>
      <c r="K426" s="30" t="s">
        <v>65</v>
      </c>
      <c r="L426" s="30" t="s">
        <v>66</v>
      </c>
      <c r="M426" s="30" t="s">
        <v>1372</v>
      </c>
      <c r="N426" s="33" t="s">
        <v>68</v>
      </c>
      <c r="O426" s="96" t="s">
        <v>66</v>
      </c>
      <c r="P426" s="96" t="s">
        <v>66</v>
      </c>
      <c r="Q426" s="30" t="s">
        <v>68</v>
      </c>
      <c r="R426" s="33" t="s">
        <v>70</v>
      </c>
      <c r="S426" s="383">
        <v>45719</v>
      </c>
      <c r="T426" s="383">
        <v>45899</v>
      </c>
      <c r="U426" s="148">
        <v>0.2</v>
      </c>
      <c r="V426" s="148">
        <v>0.25</v>
      </c>
      <c r="W426" s="148">
        <v>0.55000000000000004</v>
      </c>
      <c r="X426" s="148"/>
      <c r="Y426" s="148">
        <v>1</v>
      </c>
      <c r="Z426" s="37">
        <v>0</v>
      </c>
      <c r="AA426" s="37">
        <v>0</v>
      </c>
      <c r="AB426" s="37">
        <v>0</v>
      </c>
      <c r="AC426" s="37">
        <v>0</v>
      </c>
      <c r="AD426" s="37">
        <v>0</v>
      </c>
      <c r="AE426" s="37">
        <v>0</v>
      </c>
      <c r="AF426" s="37">
        <v>0</v>
      </c>
      <c r="AG426" s="38">
        <v>0</v>
      </c>
      <c r="AH426" s="39" t="s">
        <v>66</v>
      </c>
      <c r="AI426" s="39" t="s">
        <v>66</v>
      </c>
      <c r="AJ426" s="161" t="s">
        <v>66</v>
      </c>
      <c r="AK426" s="30" t="s">
        <v>1431</v>
      </c>
    </row>
    <row r="427" spans="1:37" ht="135" customHeight="1" x14ac:dyDescent="0.3">
      <c r="A427" s="30" t="s">
        <v>207</v>
      </c>
      <c r="B427" s="30" t="s">
        <v>224</v>
      </c>
      <c r="C427" s="30" t="s">
        <v>1417</v>
      </c>
      <c r="D427" s="30" t="s">
        <v>1122</v>
      </c>
      <c r="E427" s="31" t="s">
        <v>1371</v>
      </c>
      <c r="F427" s="32" t="s">
        <v>200</v>
      </c>
      <c r="G427" s="43" t="s">
        <v>1432</v>
      </c>
      <c r="H427" s="385" t="s">
        <v>1433</v>
      </c>
      <c r="I427" s="30" t="s">
        <v>1434</v>
      </c>
      <c r="J427" s="43" t="s">
        <v>1435</v>
      </c>
      <c r="K427" s="30" t="s">
        <v>65</v>
      </c>
      <c r="L427" s="30" t="s">
        <v>66</v>
      </c>
      <c r="M427" s="30" t="s">
        <v>1372</v>
      </c>
      <c r="N427" s="33" t="s">
        <v>68</v>
      </c>
      <c r="O427" s="96" t="s">
        <v>66</v>
      </c>
      <c r="P427" s="96" t="s">
        <v>66</v>
      </c>
      <c r="Q427" s="30" t="s">
        <v>68</v>
      </c>
      <c r="R427" s="33" t="s">
        <v>70</v>
      </c>
      <c r="S427" s="383">
        <v>45659</v>
      </c>
      <c r="T427" s="383">
        <v>46022</v>
      </c>
      <c r="U427" s="36">
        <v>3</v>
      </c>
      <c r="V427" s="36">
        <v>3</v>
      </c>
      <c r="W427" s="36">
        <v>3</v>
      </c>
      <c r="X427" s="36">
        <v>3</v>
      </c>
      <c r="Y427" s="36">
        <f>SUM(U427:X427)</f>
        <v>12</v>
      </c>
      <c r="Z427" s="37">
        <v>0</v>
      </c>
      <c r="AA427" s="37">
        <v>0</v>
      </c>
      <c r="AB427" s="37">
        <v>0</v>
      </c>
      <c r="AC427" s="37">
        <v>0</v>
      </c>
      <c r="AD427" s="37">
        <v>0</v>
      </c>
      <c r="AE427" s="37">
        <v>0</v>
      </c>
      <c r="AF427" s="37">
        <v>0</v>
      </c>
      <c r="AG427" s="38">
        <v>0</v>
      </c>
      <c r="AH427" s="39" t="s">
        <v>66</v>
      </c>
      <c r="AI427" s="39" t="s">
        <v>66</v>
      </c>
      <c r="AJ427" s="161" t="s">
        <v>66</v>
      </c>
      <c r="AK427" s="30" t="s">
        <v>1431</v>
      </c>
    </row>
    <row r="428" spans="1:37" ht="115.2" x14ac:dyDescent="0.3">
      <c r="A428" s="30" t="s">
        <v>207</v>
      </c>
      <c r="B428" s="30" t="s">
        <v>224</v>
      </c>
      <c r="C428" s="30" t="s">
        <v>1417</v>
      </c>
      <c r="D428" s="30" t="s">
        <v>1122</v>
      </c>
      <c r="E428" s="31" t="s">
        <v>1371</v>
      </c>
      <c r="F428" s="32" t="s">
        <v>590</v>
      </c>
      <c r="G428" s="43" t="s">
        <v>1436</v>
      </c>
      <c r="H428" s="30" t="s">
        <v>1437</v>
      </c>
      <c r="I428" s="30" t="s">
        <v>1438</v>
      </c>
      <c r="J428" s="43" t="s">
        <v>1439</v>
      </c>
      <c r="K428" s="30" t="s">
        <v>65</v>
      </c>
      <c r="L428" s="30" t="s">
        <v>66</v>
      </c>
      <c r="M428" s="30" t="s">
        <v>1372</v>
      </c>
      <c r="N428" s="33" t="s">
        <v>68</v>
      </c>
      <c r="O428" s="96" t="s">
        <v>66</v>
      </c>
      <c r="P428" s="96" t="s">
        <v>66</v>
      </c>
      <c r="Q428" s="30" t="s">
        <v>68</v>
      </c>
      <c r="R428" s="33" t="s">
        <v>70</v>
      </c>
      <c r="S428" s="383">
        <v>45717</v>
      </c>
      <c r="T428" s="383">
        <v>45961</v>
      </c>
      <c r="U428" s="148">
        <v>0.1</v>
      </c>
      <c r="V428" s="148">
        <v>0.15</v>
      </c>
      <c r="W428" s="148">
        <v>0.25</v>
      </c>
      <c r="X428" s="148">
        <v>0.5</v>
      </c>
      <c r="Y428" s="148">
        <v>1</v>
      </c>
      <c r="Z428" s="37">
        <v>0</v>
      </c>
      <c r="AA428" s="37">
        <v>0</v>
      </c>
      <c r="AB428" s="37">
        <v>0</v>
      </c>
      <c r="AC428" s="37">
        <v>0</v>
      </c>
      <c r="AD428" s="37">
        <v>0</v>
      </c>
      <c r="AE428" s="37">
        <v>0</v>
      </c>
      <c r="AF428" s="37">
        <v>0</v>
      </c>
      <c r="AG428" s="38">
        <v>0</v>
      </c>
      <c r="AH428" s="39" t="s">
        <v>66</v>
      </c>
      <c r="AI428" s="39" t="s">
        <v>66</v>
      </c>
      <c r="AJ428" s="161" t="s">
        <v>66</v>
      </c>
      <c r="AK428" s="30" t="s">
        <v>1373</v>
      </c>
    </row>
    <row r="429" spans="1:37" ht="115.2" x14ac:dyDescent="0.3">
      <c r="A429" s="30" t="s">
        <v>207</v>
      </c>
      <c r="B429" s="30" t="s">
        <v>224</v>
      </c>
      <c r="C429" s="30" t="s">
        <v>1417</v>
      </c>
      <c r="D429" s="30" t="s">
        <v>1122</v>
      </c>
      <c r="E429" s="31" t="s">
        <v>1371</v>
      </c>
      <c r="F429" s="32" t="s">
        <v>596</v>
      </c>
      <c r="G429" s="43" t="s">
        <v>1440</v>
      </c>
      <c r="H429" s="30" t="s">
        <v>1437</v>
      </c>
      <c r="I429" s="30" t="s">
        <v>1441</v>
      </c>
      <c r="J429" s="43" t="s">
        <v>1439</v>
      </c>
      <c r="K429" s="30" t="s">
        <v>65</v>
      </c>
      <c r="L429" s="30" t="s">
        <v>66</v>
      </c>
      <c r="M429" s="30" t="s">
        <v>1372</v>
      </c>
      <c r="N429" s="33" t="s">
        <v>68</v>
      </c>
      <c r="O429" s="96" t="s">
        <v>66</v>
      </c>
      <c r="P429" s="96" t="s">
        <v>66</v>
      </c>
      <c r="Q429" s="30" t="s">
        <v>68</v>
      </c>
      <c r="R429" s="33" t="s">
        <v>70</v>
      </c>
      <c r="S429" s="383">
        <v>45931</v>
      </c>
      <c r="T429" s="383">
        <v>46022</v>
      </c>
      <c r="U429" s="148"/>
      <c r="V429" s="148"/>
      <c r="W429" s="148"/>
      <c r="X429" s="148">
        <v>1</v>
      </c>
      <c r="Y429" s="148">
        <v>1</v>
      </c>
      <c r="Z429" s="37">
        <v>0</v>
      </c>
      <c r="AA429" s="37">
        <v>0</v>
      </c>
      <c r="AB429" s="37">
        <v>0</v>
      </c>
      <c r="AC429" s="37">
        <v>0</v>
      </c>
      <c r="AD429" s="37">
        <v>0</v>
      </c>
      <c r="AE429" s="37">
        <v>0</v>
      </c>
      <c r="AF429" s="37">
        <v>0</v>
      </c>
      <c r="AG429" s="38">
        <v>0</v>
      </c>
      <c r="AH429" s="39" t="s">
        <v>66</v>
      </c>
      <c r="AI429" s="39" t="s">
        <v>66</v>
      </c>
      <c r="AJ429" s="161" t="s">
        <v>66</v>
      </c>
      <c r="AK429" s="30" t="s">
        <v>1373</v>
      </c>
    </row>
    <row r="430" spans="1:37" ht="115.2" x14ac:dyDescent="0.3">
      <c r="A430" s="30" t="s">
        <v>207</v>
      </c>
      <c r="B430" s="30" t="s">
        <v>224</v>
      </c>
      <c r="C430" s="30" t="s">
        <v>1417</v>
      </c>
      <c r="D430" s="30" t="s">
        <v>1122</v>
      </c>
      <c r="E430" s="31" t="s">
        <v>1371</v>
      </c>
      <c r="F430" s="32" t="s">
        <v>764</v>
      </c>
      <c r="G430" s="43" t="s">
        <v>1442</v>
      </c>
      <c r="H430" s="385" t="s">
        <v>1443</v>
      </c>
      <c r="I430" s="30" t="s">
        <v>1444</v>
      </c>
      <c r="J430" s="43" t="s">
        <v>1445</v>
      </c>
      <c r="K430" s="30" t="s">
        <v>65</v>
      </c>
      <c r="L430" s="30" t="s">
        <v>66</v>
      </c>
      <c r="M430" s="30" t="s">
        <v>1372</v>
      </c>
      <c r="N430" s="33" t="s">
        <v>68</v>
      </c>
      <c r="O430" s="96" t="s">
        <v>66</v>
      </c>
      <c r="P430" s="96" t="s">
        <v>66</v>
      </c>
      <c r="Q430" s="30" t="s">
        <v>68</v>
      </c>
      <c r="R430" s="33" t="s">
        <v>70</v>
      </c>
      <c r="S430" s="383">
        <v>45779</v>
      </c>
      <c r="T430" s="383">
        <v>45930</v>
      </c>
      <c r="U430" s="148"/>
      <c r="V430" s="148">
        <v>0.5</v>
      </c>
      <c r="W430" s="148">
        <v>0.5</v>
      </c>
      <c r="X430" s="148"/>
      <c r="Y430" s="148">
        <v>1</v>
      </c>
      <c r="Z430" s="37">
        <v>0</v>
      </c>
      <c r="AA430" s="37">
        <v>0</v>
      </c>
      <c r="AB430" s="37">
        <v>0</v>
      </c>
      <c r="AC430" s="37">
        <v>0</v>
      </c>
      <c r="AD430" s="37">
        <v>0</v>
      </c>
      <c r="AE430" s="37">
        <v>0</v>
      </c>
      <c r="AF430" s="37">
        <v>0</v>
      </c>
      <c r="AG430" s="38">
        <v>0</v>
      </c>
      <c r="AH430" s="39" t="s">
        <v>66</v>
      </c>
      <c r="AI430" s="39" t="s">
        <v>66</v>
      </c>
      <c r="AJ430" s="161" t="s">
        <v>66</v>
      </c>
      <c r="AK430" s="30" t="s">
        <v>1446</v>
      </c>
    </row>
    <row r="431" spans="1:37" ht="135" customHeight="1" x14ac:dyDescent="0.3">
      <c r="A431" s="30" t="s">
        <v>207</v>
      </c>
      <c r="B431" s="30" t="s">
        <v>224</v>
      </c>
      <c r="C431" s="30" t="s">
        <v>1417</v>
      </c>
      <c r="D431" s="30" t="s">
        <v>1122</v>
      </c>
      <c r="E431" s="31" t="s">
        <v>1371</v>
      </c>
      <c r="F431" s="32" t="s">
        <v>606</v>
      </c>
      <c r="G431" s="43" t="s">
        <v>1447</v>
      </c>
      <c r="H431" s="385" t="s">
        <v>1448</v>
      </c>
      <c r="I431" s="30" t="s">
        <v>1449</v>
      </c>
      <c r="J431" s="43" t="s">
        <v>1450</v>
      </c>
      <c r="K431" s="30" t="s">
        <v>65</v>
      </c>
      <c r="L431" s="30" t="s">
        <v>66</v>
      </c>
      <c r="M431" s="30" t="s">
        <v>1372</v>
      </c>
      <c r="N431" s="33" t="s">
        <v>68</v>
      </c>
      <c r="O431" s="96" t="s">
        <v>66</v>
      </c>
      <c r="P431" s="96" t="s">
        <v>66</v>
      </c>
      <c r="Q431" s="30" t="s">
        <v>68</v>
      </c>
      <c r="R431" s="33" t="s">
        <v>70</v>
      </c>
      <c r="S431" s="383">
        <v>45748</v>
      </c>
      <c r="T431" s="383">
        <v>45961</v>
      </c>
      <c r="U431" s="148"/>
      <c r="V431" s="148">
        <v>0.25</v>
      </c>
      <c r="W431" s="148">
        <v>0.35</v>
      </c>
      <c r="X431" s="148">
        <v>0.4</v>
      </c>
      <c r="Y431" s="148">
        <v>1</v>
      </c>
      <c r="Z431" s="37">
        <v>0</v>
      </c>
      <c r="AA431" s="37">
        <v>0</v>
      </c>
      <c r="AB431" s="37">
        <v>0</v>
      </c>
      <c r="AC431" s="37">
        <v>0</v>
      </c>
      <c r="AD431" s="37">
        <v>0</v>
      </c>
      <c r="AE431" s="37">
        <v>0</v>
      </c>
      <c r="AF431" s="37">
        <v>0</v>
      </c>
      <c r="AG431" s="38">
        <v>0</v>
      </c>
      <c r="AH431" s="39" t="s">
        <v>66</v>
      </c>
      <c r="AI431" s="39" t="s">
        <v>66</v>
      </c>
      <c r="AJ431" s="161" t="s">
        <v>66</v>
      </c>
      <c r="AK431" s="30" t="s">
        <v>1451</v>
      </c>
    </row>
    <row r="432" spans="1:37" ht="120" customHeight="1" x14ac:dyDescent="0.3">
      <c r="A432" s="30" t="s">
        <v>207</v>
      </c>
      <c r="B432" s="30" t="s">
        <v>224</v>
      </c>
      <c r="C432" s="30" t="s">
        <v>1417</v>
      </c>
      <c r="D432" s="30" t="s">
        <v>1122</v>
      </c>
      <c r="E432" s="31" t="s">
        <v>1371</v>
      </c>
      <c r="F432" s="32" t="s">
        <v>611</v>
      </c>
      <c r="G432" s="43" t="s">
        <v>1452</v>
      </c>
      <c r="H432" s="385" t="s">
        <v>1453</v>
      </c>
      <c r="I432" s="30" t="s">
        <v>1454</v>
      </c>
      <c r="J432" s="43" t="s">
        <v>1455</v>
      </c>
      <c r="K432" s="30" t="s">
        <v>65</v>
      </c>
      <c r="L432" s="30" t="s">
        <v>66</v>
      </c>
      <c r="M432" s="30" t="s">
        <v>1372</v>
      </c>
      <c r="N432" s="33" t="s">
        <v>68</v>
      </c>
      <c r="O432" s="96" t="s">
        <v>66</v>
      </c>
      <c r="P432" s="96" t="s">
        <v>66</v>
      </c>
      <c r="Q432" s="30" t="s">
        <v>68</v>
      </c>
      <c r="R432" s="33" t="s">
        <v>70</v>
      </c>
      <c r="S432" s="383">
        <v>45659</v>
      </c>
      <c r="T432" s="383">
        <v>46022</v>
      </c>
      <c r="U432" s="36">
        <v>1</v>
      </c>
      <c r="V432" s="36">
        <v>1</v>
      </c>
      <c r="W432" s="36">
        <v>1</v>
      </c>
      <c r="X432" s="36">
        <v>1</v>
      </c>
      <c r="Y432" s="36">
        <f>SUM(U432:X432)</f>
        <v>4</v>
      </c>
      <c r="Z432" s="37">
        <v>0</v>
      </c>
      <c r="AA432" s="37">
        <v>0</v>
      </c>
      <c r="AB432" s="37">
        <v>0</v>
      </c>
      <c r="AC432" s="37">
        <v>0</v>
      </c>
      <c r="AD432" s="37">
        <v>0</v>
      </c>
      <c r="AE432" s="37">
        <v>0</v>
      </c>
      <c r="AF432" s="37">
        <v>0</v>
      </c>
      <c r="AG432" s="38">
        <v>0</v>
      </c>
      <c r="AH432" s="39" t="s">
        <v>66</v>
      </c>
      <c r="AI432" s="39" t="s">
        <v>66</v>
      </c>
      <c r="AJ432" s="161" t="s">
        <v>66</v>
      </c>
      <c r="AK432" s="30" t="s">
        <v>1431</v>
      </c>
    </row>
    <row r="433" spans="1:37" ht="120" customHeight="1" x14ac:dyDescent="0.3">
      <c r="A433" s="30" t="s">
        <v>207</v>
      </c>
      <c r="B433" s="30" t="s">
        <v>224</v>
      </c>
      <c r="C433" s="30" t="s">
        <v>1417</v>
      </c>
      <c r="D433" s="30" t="s">
        <v>1122</v>
      </c>
      <c r="E433" s="31" t="s">
        <v>1371</v>
      </c>
      <c r="F433" s="32" t="s">
        <v>617</v>
      </c>
      <c r="G433" s="43" t="s">
        <v>1456</v>
      </c>
      <c r="H433" s="385" t="s">
        <v>1457</v>
      </c>
      <c r="I433" s="30" t="s">
        <v>1458</v>
      </c>
      <c r="J433" s="43" t="s">
        <v>1459</v>
      </c>
      <c r="K433" s="30" t="s">
        <v>65</v>
      </c>
      <c r="L433" s="30" t="s">
        <v>66</v>
      </c>
      <c r="M433" s="30" t="s">
        <v>1372</v>
      </c>
      <c r="N433" s="33" t="s">
        <v>68</v>
      </c>
      <c r="O433" s="96" t="s">
        <v>66</v>
      </c>
      <c r="P433" s="96" t="s">
        <v>66</v>
      </c>
      <c r="Q433" s="30" t="s">
        <v>68</v>
      </c>
      <c r="R433" s="33" t="s">
        <v>70</v>
      </c>
      <c r="S433" s="383">
        <v>45689</v>
      </c>
      <c r="T433" s="383">
        <v>45808</v>
      </c>
      <c r="U433" s="148">
        <v>0.5</v>
      </c>
      <c r="V433" s="148">
        <v>0.5</v>
      </c>
      <c r="W433" s="148"/>
      <c r="X433" s="148"/>
      <c r="Y433" s="148">
        <v>1</v>
      </c>
      <c r="Z433" s="37">
        <v>0</v>
      </c>
      <c r="AA433" s="37">
        <v>0</v>
      </c>
      <c r="AB433" s="37">
        <v>0</v>
      </c>
      <c r="AC433" s="37">
        <v>0</v>
      </c>
      <c r="AD433" s="37">
        <v>0</v>
      </c>
      <c r="AE433" s="37">
        <v>0</v>
      </c>
      <c r="AF433" s="37">
        <v>0</v>
      </c>
      <c r="AG433" s="38">
        <v>0</v>
      </c>
      <c r="AH433" s="39" t="s">
        <v>66</v>
      </c>
      <c r="AI433" s="39" t="s">
        <v>66</v>
      </c>
      <c r="AJ433" s="161" t="s">
        <v>66</v>
      </c>
      <c r="AK433" s="30" t="s">
        <v>1451</v>
      </c>
    </row>
    <row r="434" spans="1:37" ht="206.25" customHeight="1" x14ac:dyDescent="0.3">
      <c r="A434" s="30" t="s">
        <v>207</v>
      </c>
      <c r="B434" s="30" t="s">
        <v>224</v>
      </c>
      <c r="C434" s="30" t="s">
        <v>1417</v>
      </c>
      <c r="D434" s="30" t="s">
        <v>1122</v>
      </c>
      <c r="E434" s="31" t="s">
        <v>1371</v>
      </c>
      <c r="F434" s="32" t="s">
        <v>622</v>
      </c>
      <c r="G434" s="43" t="s">
        <v>1460</v>
      </c>
      <c r="H434" s="30" t="s">
        <v>1461</v>
      </c>
      <c r="I434" s="30" t="s">
        <v>1462</v>
      </c>
      <c r="J434" s="43" t="s">
        <v>1463</v>
      </c>
      <c r="K434" s="30" t="s">
        <v>65</v>
      </c>
      <c r="L434" s="30" t="s">
        <v>66</v>
      </c>
      <c r="M434" s="30" t="s">
        <v>1372</v>
      </c>
      <c r="N434" s="33" t="s">
        <v>68</v>
      </c>
      <c r="O434" s="96" t="s">
        <v>66</v>
      </c>
      <c r="P434" s="96" t="s">
        <v>66</v>
      </c>
      <c r="Q434" s="30" t="s">
        <v>68</v>
      </c>
      <c r="R434" s="33" t="s">
        <v>70</v>
      </c>
      <c r="S434" s="383">
        <v>45839</v>
      </c>
      <c r="T434" s="383">
        <v>45930</v>
      </c>
      <c r="U434" s="148"/>
      <c r="V434" s="148"/>
      <c r="W434" s="148">
        <v>0.4</v>
      </c>
      <c r="X434" s="148">
        <v>0.6</v>
      </c>
      <c r="Y434" s="148">
        <v>1</v>
      </c>
      <c r="Z434" s="37">
        <v>0</v>
      </c>
      <c r="AA434" s="37">
        <v>0</v>
      </c>
      <c r="AB434" s="37">
        <v>0</v>
      </c>
      <c r="AC434" s="37">
        <v>0</v>
      </c>
      <c r="AD434" s="37">
        <v>0</v>
      </c>
      <c r="AE434" s="37">
        <v>0</v>
      </c>
      <c r="AF434" s="37">
        <v>0</v>
      </c>
      <c r="AG434" s="38">
        <v>0</v>
      </c>
      <c r="AH434" s="39" t="s">
        <v>66</v>
      </c>
      <c r="AI434" s="39" t="s">
        <v>66</v>
      </c>
      <c r="AJ434" s="161" t="s">
        <v>66</v>
      </c>
      <c r="AK434" s="30" t="s">
        <v>1431</v>
      </c>
    </row>
    <row r="435" spans="1:37" ht="180" customHeight="1" x14ac:dyDescent="0.3">
      <c r="A435" s="30" t="s">
        <v>207</v>
      </c>
      <c r="B435" s="30" t="s">
        <v>224</v>
      </c>
      <c r="C435" s="30" t="s">
        <v>1417</v>
      </c>
      <c r="D435" s="30" t="s">
        <v>1122</v>
      </c>
      <c r="E435" s="31" t="s">
        <v>1371</v>
      </c>
      <c r="F435" s="32" t="s">
        <v>625</v>
      </c>
      <c r="G435" s="43" t="s">
        <v>1464</v>
      </c>
      <c r="H435" s="385" t="s">
        <v>1465</v>
      </c>
      <c r="I435" s="30" t="s">
        <v>1466</v>
      </c>
      <c r="J435" s="43" t="s">
        <v>1467</v>
      </c>
      <c r="K435" s="30" t="s">
        <v>65</v>
      </c>
      <c r="L435" s="30" t="s">
        <v>66</v>
      </c>
      <c r="M435" s="30" t="s">
        <v>1372</v>
      </c>
      <c r="N435" s="33" t="s">
        <v>68</v>
      </c>
      <c r="O435" s="96" t="s">
        <v>66</v>
      </c>
      <c r="P435" s="96" t="s">
        <v>66</v>
      </c>
      <c r="Q435" s="30" t="s">
        <v>68</v>
      </c>
      <c r="R435" s="33" t="s">
        <v>70</v>
      </c>
      <c r="S435" s="383">
        <v>45659</v>
      </c>
      <c r="T435" s="383">
        <v>45777</v>
      </c>
      <c r="U435" s="148">
        <v>0.4</v>
      </c>
      <c r="V435" s="148">
        <v>0.6</v>
      </c>
      <c r="W435" s="148"/>
      <c r="X435" s="148"/>
      <c r="Y435" s="148">
        <v>1</v>
      </c>
      <c r="Z435" s="37">
        <v>0</v>
      </c>
      <c r="AA435" s="37">
        <v>0</v>
      </c>
      <c r="AB435" s="37">
        <v>0</v>
      </c>
      <c r="AC435" s="37">
        <v>0</v>
      </c>
      <c r="AD435" s="37">
        <v>0</v>
      </c>
      <c r="AE435" s="37">
        <v>0</v>
      </c>
      <c r="AF435" s="37">
        <v>0</v>
      </c>
      <c r="AG435" s="38">
        <v>0</v>
      </c>
      <c r="AH435" s="39" t="s">
        <v>66</v>
      </c>
      <c r="AI435" s="39" t="s">
        <v>66</v>
      </c>
      <c r="AJ435" s="161" t="s">
        <v>66</v>
      </c>
      <c r="AK435" s="30" t="s">
        <v>1431</v>
      </c>
    </row>
    <row r="436" spans="1:37" ht="21" customHeight="1" x14ac:dyDescent="0.3">
      <c r="A436" s="386"/>
      <c r="B436" s="94"/>
      <c r="C436" s="387"/>
      <c r="D436" s="94"/>
      <c r="E436" s="94"/>
      <c r="F436" s="94"/>
      <c r="G436" s="94"/>
      <c r="H436" s="94"/>
      <c r="I436" s="94"/>
      <c r="J436" s="94"/>
      <c r="K436" s="94"/>
      <c r="L436" s="94"/>
      <c r="M436" s="94"/>
      <c r="N436" s="94"/>
      <c r="O436" s="94"/>
      <c r="P436" s="92" t="s">
        <v>1468</v>
      </c>
      <c r="Q436" s="94"/>
      <c r="R436" s="94"/>
      <c r="S436" s="94"/>
      <c r="T436" s="94"/>
      <c r="U436" s="94"/>
      <c r="V436" s="94"/>
      <c r="W436" s="94"/>
      <c r="X436" s="94"/>
      <c r="Y436" s="94"/>
      <c r="Z436" s="94"/>
      <c r="AA436" s="94"/>
      <c r="AB436" s="94"/>
      <c r="AC436" s="94"/>
      <c r="AD436" s="94"/>
      <c r="AE436" s="94">
        <f>SUM(AE413:AE435)</f>
        <v>8200</v>
      </c>
      <c r="AF436" s="94">
        <f>SUM(AF413:AF435)</f>
        <v>0</v>
      </c>
      <c r="AG436" s="92">
        <f>SUM(AG413:AG435)</f>
        <v>8200</v>
      </c>
      <c r="AH436" s="94"/>
      <c r="AI436" s="94"/>
      <c r="AJ436" s="94"/>
      <c r="AK436" s="101"/>
    </row>
    <row r="437" spans="1:37" ht="129.6" x14ac:dyDescent="0.3">
      <c r="A437" s="30" t="s">
        <v>1469</v>
      </c>
      <c r="B437" s="30" t="s">
        <v>224</v>
      </c>
      <c r="C437" s="30" t="s">
        <v>1470</v>
      </c>
      <c r="D437" s="64" t="s">
        <v>1122</v>
      </c>
      <c r="E437" s="31" t="s">
        <v>1471</v>
      </c>
      <c r="F437" s="32" t="s">
        <v>60</v>
      </c>
      <c r="G437" s="149" t="s">
        <v>1472</v>
      </c>
      <c r="H437" s="30" t="s">
        <v>1473</v>
      </c>
      <c r="I437" s="30" t="s">
        <v>1474</v>
      </c>
      <c r="J437" s="65" t="s">
        <v>1475</v>
      </c>
      <c r="K437" s="30" t="s">
        <v>65</v>
      </c>
      <c r="L437" s="65" t="s">
        <v>66</v>
      </c>
      <c r="M437" s="95" t="s">
        <v>1476</v>
      </c>
      <c r="N437" s="33" t="s">
        <v>68</v>
      </c>
      <c r="O437" s="96" t="s">
        <v>66</v>
      </c>
      <c r="P437" s="96" t="s">
        <v>66</v>
      </c>
      <c r="Q437" s="65" t="s">
        <v>69</v>
      </c>
      <c r="R437" s="66" t="s">
        <v>70</v>
      </c>
      <c r="S437" s="367">
        <v>45691</v>
      </c>
      <c r="T437" s="367">
        <v>46003</v>
      </c>
      <c r="U437" s="388">
        <v>1000</v>
      </c>
      <c r="V437" s="388">
        <v>1000</v>
      </c>
      <c r="W437" s="388">
        <v>1000</v>
      </c>
      <c r="X437" s="388">
        <v>1000</v>
      </c>
      <c r="Y437" s="388">
        <f t="shared" ref="Y437:Y447" si="64">SUM(U437:X437)</f>
        <v>4000</v>
      </c>
      <c r="Z437" s="37">
        <v>0</v>
      </c>
      <c r="AA437" s="37">
        <v>0</v>
      </c>
      <c r="AB437" s="37">
        <v>0</v>
      </c>
      <c r="AC437" s="37">
        <v>0</v>
      </c>
      <c r="AD437" s="37">
        <v>0</v>
      </c>
      <c r="AE437" s="37">
        <v>0</v>
      </c>
      <c r="AF437" s="37">
        <v>0</v>
      </c>
      <c r="AG437" s="38">
        <v>0</v>
      </c>
      <c r="AH437" s="39" t="s">
        <v>66</v>
      </c>
      <c r="AI437" s="39" t="s">
        <v>66</v>
      </c>
      <c r="AJ437" s="161" t="s">
        <v>66</v>
      </c>
      <c r="AK437" s="30" t="s">
        <v>1477</v>
      </c>
    </row>
    <row r="438" spans="1:37" ht="82.5" customHeight="1" x14ac:dyDescent="0.3">
      <c r="A438" s="30" t="s">
        <v>1469</v>
      </c>
      <c r="B438" s="30" t="s">
        <v>224</v>
      </c>
      <c r="C438" s="30" t="s">
        <v>1478</v>
      </c>
      <c r="D438" s="64" t="s">
        <v>1122</v>
      </c>
      <c r="E438" s="31" t="s">
        <v>1471</v>
      </c>
      <c r="F438" s="32" t="s">
        <v>75</v>
      </c>
      <c r="G438" s="30" t="s">
        <v>1479</v>
      </c>
      <c r="H438" s="30" t="s">
        <v>1480</v>
      </c>
      <c r="I438" s="30" t="s">
        <v>1481</v>
      </c>
      <c r="J438" s="65" t="s">
        <v>1482</v>
      </c>
      <c r="K438" s="30" t="s">
        <v>65</v>
      </c>
      <c r="L438" s="65" t="s">
        <v>66</v>
      </c>
      <c r="M438" s="95" t="s">
        <v>1483</v>
      </c>
      <c r="N438" s="33" t="s">
        <v>68</v>
      </c>
      <c r="O438" s="96" t="s">
        <v>66</v>
      </c>
      <c r="P438" s="96" t="s">
        <v>66</v>
      </c>
      <c r="Q438" s="30" t="s">
        <v>69</v>
      </c>
      <c r="R438" s="33" t="s">
        <v>70</v>
      </c>
      <c r="S438" s="367">
        <v>45748</v>
      </c>
      <c r="T438" s="367">
        <v>45926</v>
      </c>
      <c r="U438" s="66"/>
      <c r="V438" s="66">
        <v>3</v>
      </c>
      <c r="W438" s="66">
        <v>1</v>
      </c>
      <c r="X438" s="66"/>
      <c r="Y438" s="388">
        <f t="shared" si="64"/>
        <v>4</v>
      </c>
      <c r="Z438" s="37">
        <v>0</v>
      </c>
      <c r="AA438" s="37">
        <v>0</v>
      </c>
      <c r="AB438" s="37">
        <v>0</v>
      </c>
      <c r="AC438" s="37">
        <v>0</v>
      </c>
      <c r="AD438" s="37">
        <v>0</v>
      </c>
      <c r="AE438" s="37">
        <v>0</v>
      </c>
      <c r="AF438" s="37">
        <v>0</v>
      </c>
      <c r="AG438" s="38">
        <v>0</v>
      </c>
      <c r="AH438" s="39" t="s">
        <v>66</v>
      </c>
      <c r="AI438" s="39" t="s">
        <v>66</v>
      </c>
      <c r="AJ438" s="161" t="s">
        <v>66</v>
      </c>
      <c r="AK438" s="30" t="s">
        <v>1484</v>
      </c>
    </row>
    <row r="439" spans="1:37" ht="82.5" customHeight="1" x14ac:dyDescent="0.3">
      <c r="A439" s="30" t="s">
        <v>1469</v>
      </c>
      <c r="B439" s="30" t="s">
        <v>224</v>
      </c>
      <c r="C439" s="30" t="s">
        <v>1478</v>
      </c>
      <c r="D439" s="30" t="s">
        <v>1122</v>
      </c>
      <c r="E439" s="31" t="s">
        <v>1471</v>
      </c>
      <c r="F439" s="32" t="s">
        <v>83</v>
      </c>
      <c r="G439" s="30" t="s">
        <v>1485</v>
      </c>
      <c r="H439" s="30" t="s">
        <v>1486</v>
      </c>
      <c r="I439" s="30" t="s">
        <v>1487</v>
      </c>
      <c r="J439" s="65" t="s">
        <v>1488</v>
      </c>
      <c r="K439" s="30" t="s">
        <v>65</v>
      </c>
      <c r="L439" s="30" t="s">
        <v>66</v>
      </c>
      <c r="M439" s="95" t="s">
        <v>1489</v>
      </c>
      <c r="N439" s="33" t="s">
        <v>68</v>
      </c>
      <c r="O439" s="96" t="s">
        <v>66</v>
      </c>
      <c r="P439" s="96" t="s">
        <v>66</v>
      </c>
      <c r="Q439" s="30" t="s">
        <v>69</v>
      </c>
      <c r="R439" s="33" t="s">
        <v>70</v>
      </c>
      <c r="S439" s="367">
        <v>45663</v>
      </c>
      <c r="T439" s="367">
        <v>46010</v>
      </c>
      <c r="U439" s="66">
        <v>30</v>
      </c>
      <c r="V439" s="66">
        <v>30</v>
      </c>
      <c r="W439" s="66">
        <v>30</v>
      </c>
      <c r="X439" s="66">
        <v>30</v>
      </c>
      <c r="Y439" s="388">
        <f t="shared" si="64"/>
        <v>120</v>
      </c>
      <c r="Z439" s="37">
        <v>0</v>
      </c>
      <c r="AA439" s="37">
        <v>0</v>
      </c>
      <c r="AB439" s="37">
        <v>0</v>
      </c>
      <c r="AC439" s="37">
        <v>0</v>
      </c>
      <c r="AD439" s="37">
        <v>0</v>
      </c>
      <c r="AE439" s="37">
        <v>0</v>
      </c>
      <c r="AF439" s="37">
        <v>0</v>
      </c>
      <c r="AG439" s="38">
        <v>0</v>
      </c>
      <c r="AH439" s="39" t="s">
        <v>66</v>
      </c>
      <c r="AI439" s="39" t="s">
        <v>66</v>
      </c>
      <c r="AJ439" s="161" t="s">
        <v>66</v>
      </c>
      <c r="AK439" s="30" t="s">
        <v>1484</v>
      </c>
    </row>
    <row r="440" spans="1:37" ht="82.5" customHeight="1" x14ac:dyDescent="0.3">
      <c r="A440" s="30" t="s">
        <v>1469</v>
      </c>
      <c r="B440" s="30" t="s">
        <v>224</v>
      </c>
      <c r="C440" s="30" t="s">
        <v>1478</v>
      </c>
      <c r="D440" s="30" t="s">
        <v>1122</v>
      </c>
      <c r="E440" s="31" t="s">
        <v>1471</v>
      </c>
      <c r="F440" s="32" t="s">
        <v>1490</v>
      </c>
      <c r="G440" s="43" t="s">
        <v>1491</v>
      </c>
      <c r="H440" s="43" t="s">
        <v>1492</v>
      </c>
      <c r="I440" s="30" t="s">
        <v>1493</v>
      </c>
      <c r="J440" s="65" t="s">
        <v>1494</v>
      </c>
      <c r="K440" s="30" t="s">
        <v>65</v>
      </c>
      <c r="L440" s="30" t="s">
        <v>66</v>
      </c>
      <c r="M440" s="95" t="s">
        <v>1489</v>
      </c>
      <c r="N440" s="33" t="s">
        <v>68</v>
      </c>
      <c r="O440" s="96" t="s">
        <v>66</v>
      </c>
      <c r="P440" s="96" t="s">
        <v>66</v>
      </c>
      <c r="Q440" s="30" t="s">
        <v>69</v>
      </c>
      <c r="R440" s="33" t="s">
        <v>70</v>
      </c>
      <c r="S440" s="383">
        <v>45663</v>
      </c>
      <c r="T440" s="383">
        <v>46021</v>
      </c>
      <c r="U440" s="66">
        <v>14</v>
      </c>
      <c r="V440" s="66">
        <v>12</v>
      </c>
      <c r="W440" s="66">
        <v>12</v>
      </c>
      <c r="X440" s="66">
        <v>12</v>
      </c>
      <c r="Y440" s="388">
        <f t="shared" si="64"/>
        <v>50</v>
      </c>
      <c r="Z440" s="37">
        <v>0</v>
      </c>
      <c r="AA440" s="37">
        <v>0</v>
      </c>
      <c r="AB440" s="37">
        <v>0</v>
      </c>
      <c r="AC440" s="37">
        <v>0</v>
      </c>
      <c r="AD440" s="37">
        <v>0</v>
      </c>
      <c r="AE440" s="37">
        <v>0</v>
      </c>
      <c r="AF440" s="37">
        <v>0</v>
      </c>
      <c r="AG440" s="38">
        <v>0</v>
      </c>
      <c r="AH440" s="39" t="s">
        <v>66</v>
      </c>
      <c r="AI440" s="39" t="s">
        <v>66</v>
      </c>
      <c r="AJ440" s="161" t="s">
        <v>66</v>
      </c>
      <c r="AK440" s="44" t="s">
        <v>1495</v>
      </c>
    </row>
    <row r="441" spans="1:37" ht="75" customHeight="1" x14ac:dyDescent="0.3">
      <c r="A441" s="30" t="s">
        <v>1469</v>
      </c>
      <c r="B441" s="30" t="s">
        <v>224</v>
      </c>
      <c r="C441" s="30" t="s">
        <v>1478</v>
      </c>
      <c r="D441" s="30" t="s">
        <v>1122</v>
      </c>
      <c r="E441" s="31" t="s">
        <v>1471</v>
      </c>
      <c r="F441" s="32" t="s">
        <v>99</v>
      </c>
      <c r="G441" s="43" t="s">
        <v>1496</v>
      </c>
      <c r="H441" s="43" t="s">
        <v>1497</v>
      </c>
      <c r="I441" s="95" t="s">
        <v>1498</v>
      </c>
      <c r="J441" s="65" t="s">
        <v>1499</v>
      </c>
      <c r="K441" s="30" t="s">
        <v>65</v>
      </c>
      <c r="L441" s="30" t="s">
        <v>66</v>
      </c>
      <c r="M441" s="95" t="s">
        <v>1489</v>
      </c>
      <c r="N441" s="33" t="s">
        <v>68</v>
      </c>
      <c r="O441" s="96" t="s">
        <v>66</v>
      </c>
      <c r="P441" s="96" t="s">
        <v>66</v>
      </c>
      <c r="Q441" s="30" t="s">
        <v>69</v>
      </c>
      <c r="R441" s="33" t="s">
        <v>70</v>
      </c>
      <c r="S441" s="383">
        <v>45663</v>
      </c>
      <c r="T441" s="383">
        <v>46010</v>
      </c>
      <c r="U441" s="66">
        <v>3</v>
      </c>
      <c r="V441" s="66">
        <v>3</v>
      </c>
      <c r="W441" s="66">
        <v>3</v>
      </c>
      <c r="X441" s="66">
        <v>3</v>
      </c>
      <c r="Y441" s="388">
        <f t="shared" si="64"/>
        <v>12</v>
      </c>
      <c r="Z441" s="37">
        <v>0</v>
      </c>
      <c r="AA441" s="37">
        <v>0</v>
      </c>
      <c r="AB441" s="37">
        <v>0</v>
      </c>
      <c r="AC441" s="37">
        <v>0</v>
      </c>
      <c r="AD441" s="37">
        <v>0</v>
      </c>
      <c r="AE441" s="37">
        <v>0</v>
      </c>
      <c r="AF441" s="37">
        <v>0</v>
      </c>
      <c r="AG441" s="38">
        <v>0</v>
      </c>
      <c r="AH441" s="39" t="s">
        <v>66</v>
      </c>
      <c r="AI441" s="39" t="s">
        <v>66</v>
      </c>
      <c r="AJ441" s="161" t="s">
        <v>66</v>
      </c>
      <c r="AK441" s="44" t="s">
        <v>1500</v>
      </c>
    </row>
    <row r="442" spans="1:37" ht="129.6" x14ac:dyDescent="0.3">
      <c r="A442" s="30" t="s">
        <v>1469</v>
      </c>
      <c r="B442" s="30" t="s">
        <v>224</v>
      </c>
      <c r="C442" s="30" t="s">
        <v>1470</v>
      </c>
      <c r="D442" s="30" t="s">
        <v>1122</v>
      </c>
      <c r="E442" s="31" t="s">
        <v>1471</v>
      </c>
      <c r="F442" s="32" t="s">
        <v>106</v>
      </c>
      <c r="G442" s="43" t="s">
        <v>1501</v>
      </c>
      <c r="H442" s="43" t="s">
        <v>1502</v>
      </c>
      <c r="I442" s="95" t="s">
        <v>1503</v>
      </c>
      <c r="J442" s="158" t="s">
        <v>1504</v>
      </c>
      <c r="K442" s="30" t="s">
        <v>65</v>
      </c>
      <c r="L442" s="30" t="s">
        <v>66</v>
      </c>
      <c r="M442" s="30" t="s">
        <v>1483</v>
      </c>
      <c r="N442" s="33" t="s">
        <v>68</v>
      </c>
      <c r="O442" s="96" t="s">
        <v>66</v>
      </c>
      <c r="P442" s="96" t="s">
        <v>66</v>
      </c>
      <c r="Q442" s="30" t="s">
        <v>69</v>
      </c>
      <c r="R442" s="33" t="s">
        <v>70</v>
      </c>
      <c r="S442" s="383">
        <v>45748</v>
      </c>
      <c r="T442" s="383">
        <v>45869</v>
      </c>
      <c r="U442" s="36"/>
      <c r="V442" s="36">
        <v>80</v>
      </c>
      <c r="W442" s="36">
        <v>20</v>
      </c>
      <c r="X442" s="36"/>
      <c r="Y442" s="36">
        <f t="shared" si="64"/>
        <v>100</v>
      </c>
      <c r="Z442" s="37">
        <v>0</v>
      </c>
      <c r="AA442" s="37">
        <v>0</v>
      </c>
      <c r="AB442" s="37">
        <v>0</v>
      </c>
      <c r="AC442" s="37">
        <v>0</v>
      </c>
      <c r="AD442" s="37">
        <v>0</v>
      </c>
      <c r="AE442" s="37">
        <v>0</v>
      </c>
      <c r="AF442" s="37">
        <v>0</v>
      </c>
      <c r="AG442" s="38">
        <v>0</v>
      </c>
      <c r="AH442" s="39" t="s">
        <v>66</v>
      </c>
      <c r="AI442" s="39" t="s">
        <v>66</v>
      </c>
      <c r="AJ442" s="161" t="s">
        <v>66</v>
      </c>
      <c r="AK442" s="44" t="s">
        <v>1505</v>
      </c>
    </row>
    <row r="443" spans="1:37" ht="172.8" x14ac:dyDescent="0.3">
      <c r="A443" s="30" t="s">
        <v>1469</v>
      </c>
      <c r="B443" s="30" t="s">
        <v>224</v>
      </c>
      <c r="C443" s="30" t="s">
        <v>1470</v>
      </c>
      <c r="D443" s="30" t="s">
        <v>1122</v>
      </c>
      <c r="E443" s="31" t="s">
        <v>1471</v>
      </c>
      <c r="F443" s="32" t="s">
        <v>118</v>
      </c>
      <c r="G443" s="389" t="s">
        <v>2305</v>
      </c>
      <c r="H443" s="389" t="s">
        <v>2135</v>
      </c>
      <c r="I443" s="108" t="s">
        <v>1506</v>
      </c>
      <c r="J443" s="158" t="s">
        <v>1507</v>
      </c>
      <c r="K443" s="108" t="s">
        <v>65</v>
      </c>
      <c r="L443" s="108" t="s">
        <v>66</v>
      </c>
      <c r="M443" s="108" t="s">
        <v>1483</v>
      </c>
      <c r="N443" s="199" t="s">
        <v>526</v>
      </c>
      <c r="O443" s="96" t="s">
        <v>66</v>
      </c>
      <c r="P443" s="96" t="s">
        <v>66</v>
      </c>
      <c r="Q443" s="30" t="s">
        <v>69</v>
      </c>
      <c r="R443" s="33" t="s">
        <v>70</v>
      </c>
      <c r="S443" s="383">
        <v>45659</v>
      </c>
      <c r="T443" s="383">
        <v>46021</v>
      </c>
      <c r="U443" s="66">
        <v>48</v>
      </c>
      <c r="V443" s="66">
        <v>48</v>
      </c>
      <c r="W443" s="66">
        <v>48</v>
      </c>
      <c r="X443" s="66">
        <v>48</v>
      </c>
      <c r="Y443" s="66">
        <f t="shared" si="64"/>
        <v>192</v>
      </c>
      <c r="Z443" s="37">
        <v>2500</v>
      </c>
      <c r="AA443" s="37">
        <v>2500</v>
      </c>
      <c r="AB443" s="37">
        <v>1054</v>
      </c>
      <c r="AC443" s="37">
        <v>2000</v>
      </c>
      <c r="AD443" s="37">
        <f t="shared" ref="AD443" si="65">SUM(Z443:AC443)</f>
        <v>8054</v>
      </c>
      <c r="AE443" s="37">
        <v>8054</v>
      </c>
      <c r="AF443" s="37">
        <v>0</v>
      </c>
      <c r="AG443" s="38">
        <f t="shared" ref="AG443" si="66">SUM(AE443:AF443)</f>
        <v>8054</v>
      </c>
      <c r="AH443" s="34" t="s">
        <v>2259</v>
      </c>
      <c r="AI443" s="34" t="s">
        <v>2260</v>
      </c>
      <c r="AJ443" s="161" t="s">
        <v>2168</v>
      </c>
      <c r="AK443" s="44" t="s">
        <v>1505</v>
      </c>
    </row>
    <row r="444" spans="1:37" ht="100.8" x14ac:dyDescent="0.3">
      <c r="A444" s="30" t="s">
        <v>1469</v>
      </c>
      <c r="B444" s="30" t="s">
        <v>224</v>
      </c>
      <c r="C444" s="30" t="s">
        <v>2136</v>
      </c>
      <c r="D444" s="30" t="s">
        <v>1122</v>
      </c>
      <c r="E444" s="31" t="s">
        <v>1471</v>
      </c>
      <c r="F444" s="32" t="s">
        <v>421</v>
      </c>
      <c r="G444" s="389" t="s">
        <v>2307</v>
      </c>
      <c r="H444" s="389" t="s">
        <v>2137</v>
      </c>
      <c r="I444" s="108" t="s">
        <v>2138</v>
      </c>
      <c r="J444" s="158" t="s">
        <v>2139</v>
      </c>
      <c r="K444" s="108" t="s">
        <v>65</v>
      </c>
      <c r="L444" s="108" t="s">
        <v>66</v>
      </c>
      <c r="M444" s="108" t="s">
        <v>2140</v>
      </c>
      <c r="N444" s="199" t="s">
        <v>526</v>
      </c>
      <c r="O444" s="96">
        <v>4522000115</v>
      </c>
      <c r="P444" s="96"/>
      <c r="Q444" s="30" t="s">
        <v>69</v>
      </c>
      <c r="R444" s="33" t="s">
        <v>70</v>
      </c>
      <c r="S444" s="383">
        <v>45839</v>
      </c>
      <c r="T444" s="383">
        <v>46016</v>
      </c>
      <c r="U444" s="66"/>
      <c r="V444" s="66"/>
      <c r="W444" s="66">
        <v>20</v>
      </c>
      <c r="X444" s="36">
        <v>12</v>
      </c>
      <c r="Y444" s="36">
        <f>SUM(U444:X444)</f>
        <v>32</v>
      </c>
      <c r="Z444" s="37"/>
      <c r="AA444" s="37"/>
      <c r="AB444" s="37">
        <v>6500</v>
      </c>
      <c r="AC444" s="37"/>
      <c r="AD444" s="37">
        <v>6500</v>
      </c>
      <c r="AE444" s="37">
        <v>2200</v>
      </c>
      <c r="AF444" s="37"/>
      <c r="AG444" s="38">
        <v>2200</v>
      </c>
      <c r="AH444" s="34" t="s">
        <v>2263</v>
      </c>
      <c r="AI444" s="34" t="s">
        <v>2264</v>
      </c>
      <c r="AJ444" s="161" t="s">
        <v>159</v>
      </c>
      <c r="AK444" s="44" t="s">
        <v>1484</v>
      </c>
    </row>
    <row r="445" spans="1:37" ht="90" customHeight="1" x14ac:dyDescent="0.3">
      <c r="A445" s="30" t="s">
        <v>1469</v>
      </c>
      <c r="B445" s="30" t="s">
        <v>224</v>
      </c>
      <c r="C445" s="30" t="s">
        <v>2136</v>
      </c>
      <c r="D445" s="30" t="s">
        <v>1122</v>
      </c>
      <c r="E445" s="31" t="s">
        <v>1471</v>
      </c>
      <c r="F445" s="32" t="s">
        <v>424</v>
      </c>
      <c r="G445" s="43" t="s">
        <v>2141</v>
      </c>
      <c r="H445" s="43" t="s">
        <v>2142</v>
      </c>
      <c r="I445" s="30" t="s">
        <v>1508</v>
      </c>
      <c r="J445" s="158" t="s">
        <v>2287</v>
      </c>
      <c r="K445" s="30" t="s">
        <v>65</v>
      </c>
      <c r="L445" s="30" t="s">
        <v>66</v>
      </c>
      <c r="M445" s="30" t="s">
        <v>1489</v>
      </c>
      <c r="N445" s="33" t="s">
        <v>68</v>
      </c>
      <c r="O445" s="96"/>
      <c r="P445" s="96"/>
      <c r="Q445" s="30" t="s">
        <v>69</v>
      </c>
      <c r="R445" s="33" t="s">
        <v>70</v>
      </c>
      <c r="S445" s="383">
        <v>45663</v>
      </c>
      <c r="T445" s="383">
        <v>46010</v>
      </c>
      <c r="U445" s="54">
        <v>0.25</v>
      </c>
      <c r="V445" s="54">
        <v>0.25</v>
      </c>
      <c r="W445" s="54">
        <v>0.25</v>
      </c>
      <c r="X445" s="54">
        <v>0.25</v>
      </c>
      <c r="Y445" s="54">
        <f>SUM(U445:X445)</f>
        <v>1</v>
      </c>
      <c r="Z445" s="37"/>
      <c r="AA445" s="37">
        <v>500</v>
      </c>
      <c r="AB445" s="37">
        <v>500</v>
      </c>
      <c r="AC445" s="37"/>
      <c r="AD445" s="37">
        <f>SUM(Z445:AC445)</f>
        <v>1000</v>
      </c>
      <c r="AE445" s="37">
        <v>1000</v>
      </c>
      <c r="AF445" s="37"/>
      <c r="AG445" s="38">
        <f>SUM(AE445:AF445)</f>
        <v>1000</v>
      </c>
      <c r="AH445" s="34" t="s">
        <v>2257</v>
      </c>
      <c r="AI445" s="34" t="s">
        <v>2258</v>
      </c>
      <c r="AJ445" s="161" t="s">
        <v>159</v>
      </c>
      <c r="AK445" s="44" t="s">
        <v>1495</v>
      </c>
    </row>
    <row r="446" spans="1:37" ht="129.6" x14ac:dyDescent="0.3">
      <c r="A446" s="30" t="s">
        <v>1469</v>
      </c>
      <c r="B446" s="30" t="s">
        <v>224</v>
      </c>
      <c r="C446" s="30" t="s">
        <v>1470</v>
      </c>
      <c r="D446" s="30" t="s">
        <v>1122</v>
      </c>
      <c r="E446" s="31" t="s">
        <v>1471</v>
      </c>
      <c r="F446" s="32" t="s">
        <v>427</v>
      </c>
      <c r="G446" s="43" t="s">
        <v>2143</v>
      </c>
      <c r="H446" s="389" t="s">
        <v>2306</v>
      </c>
      <c r="I446" s="108" t="s">
        <v>1509</v>
      </c>
      <c r="J446" s="390" t="s">
        <v>1510</v>
      </c>
      <c r="K446" s="108" t="s">
        <v>65</v>
      </c>
      <c r="L446" s="108" t="s">
        <v>66</v>
      </c>
      <c r="M446" s="199" t="s">
        <v>137</v>
      </c>
      <c r="N446" s="199" t="s">
        <v>68</v>
      </c>
      <c r="O446" s="96">
        <v>429430011</v>
      </c>
      <c r="P446" s="96" t="s">
        <v>1511</v>
      </c>
      <c r="Q446" s="30" t="s">
        <v>69</v>
      </c>
      <c r="R446" s="33" t="s">
        <v>70</v>
      </c>
      <c r="S446" s="383">
        <v>45659</v>
      </c>
      <c r="T446" s="383">
        <v>46021</v>
      </c>
      <c r="U446" s="157">
        <v>1500</v>
      </c>
      <c r="V446" s="157">
        <v>1500</v>
      </c>
      <c r="W446" s="157">
        <v>1500</v>
      </c>
      <c r="X446" s="157">
        <v>1500</v>
      </c>
      <c r="Y446" s="36">
        <f t="shared" si="64"/>
        <v>6000</v>
      </c>
      <c r="Z446" s="37">
        <f>6500</f>
        <v>6500</v>
      </c>
      <c r="AA446" s="37">
        <v>0</v>
      </c>
      <c r="AB446" s="37">
        <v>0</v>
      </c>
      <c r="AC446" s="37">
        <v>0</v>
      </c>
      <c r="AD446" s="37">
        <f t="shared" ref="AD446:AD447" si="67">SUM(Z446:AC446)</f>
        <v>6500</v>
      </c>
      <c r="AE446" s="37">
        <v>6500</v>
      </c>
      <c r="AF446" s="37">
        <v>0</v>
      </c>
      <c r="AG446" s="38">
        <f t="shared" ref="AG446:AG447" si="68">SUM(AE446:AF446)</f>
        <v>6500</v>
      </c>
      <c r="AH446" s="39" t="s">
        <v>2022</v>
      </c>
      <c r="AI446" s="34" t="s">
        <v>2240</v>
      </c>
      <c r="AJ446" s="161" t="s">
        <v>159</v>
      </c>
      <c r="AK446" s="44" t="s">
        <v>1505</v>
      </c>
    </row>
    <row r="447" spans="1:37" ht="75" customHeight="1" x14ac:dyDescent="0.3">
      <c r="A447" s="30" t="s">
        <v>1469</v>
      </c>
      <c r="B447" s="30" t="s">
        <v>224</v>
      </c>
      <c r="C447" s="30" t="s">
        <v>1512</v>
      </c>
      <c r="D447" s="30" t="s">
        <v>1122</v>
      </c>
      <c r="E447" s="31" t="s">
        <v>1471</v>
      </c>
      <c r="F447" s="32" t="s">
        <v>435</v>
      </c>
      <c r="G447" s="43" t="s">
        <v>1513</v>
      </c>
      <c r="H447" s="43" t="s">
        <v>1514</v>
      </c>
      <c r="I447" s="30" t="s">
        <v>1515</v>
      </c>
      <c r="J447" s="65" t="s">
        <v>1516</v>
      </c>
      <c r="K447" s="30" t="s">
        <v>65</v>
      </c>
      <c r="L447" s="30" t="s">
        <v>66</v>
      </c>
      <c r="M447" s="30" t="s">
        <v>1517</v>
      </c>
      <c r="N447" s="33" t="s">
        <v>1131</v>
      </c>
      <c r="O447" s="96">
        <v>831310013</v>
      </c>
      <c r="P447" s="96" t="s">
        <v>2308</v>
      </c>
      <c r="Q447" s="30" t="s">
        <v>366</v>
      </c>
      <c r="R447" s="33" t="s">
        <v>70</v>
      </c>
      <c r="S447" s="383">
        <v>45778</v>
      </c>
      <c r="T447" s="383">
        <v>46021</v>
      </c>
      <c r="U447" s="157"/>
      <c r="V447" s="157">
        <v>1</v>
      </c>
      <c r="W447" s="157">
        <v>1</v>
      </c>
      <c r="X447" s="157"/>
      <c r="Y447" s="36">
        <f t="shared" si="64"/>
        <v>2</v>
      </c>
      <c r="Z447" s="37">
        <v>0</v>
      </c>
      <c r="AA447" s="37">
        <v>4000</v>
      </c>
      <c r="AB447" s="37">
        <v>4000</v>
      </c>
      <c r="AC447" s="37">
        <v>4000</v>
      </c>
      <c r="AD447" s="37">
        <f t="shared" si="67"/>
        <v>12000</v>
      </c>
      <c r="AE447" s="37">
        <v>12000</v>
      </c>
      <c r="AF447" s="37">
        <v>0</v>
      </c>
      <c r="AG447" s="38">
        <f t="shared" si="68"/>
        <v>12000</v>
      </c>
      <c r="AH447" s="39" t="s">
        <v>2009</v>
      </c>
      <c r="AI447" s="34" t="s">
        <v>2241</v>
      </c>
      <c r="AJ447" s="161" t="s">
        <v>159</v>
      </c>
      <c r="AK447" s="44" t="s">
        <v>1495</v>
      </c>
    </row>
    <row r="448" spans="1:37" ht="22.5" customHeight="1" x14ac:dyDescent="0.3">
      <c r="A448" s="87"/>
      <c r="B448" s="55"/>
      <c r="C448" s="316"/>
      <c r="D448" s="55"/>
      <c r="E448" s="55"/>
      <c r="F448" s="55"/>
      <c r="G448" s="55"/>
      <c r="H448" s="55"/>
      <c r="I448" s="55"/>
      <c r="J448" s="55"/>
      <c r="K448" s="55"/>
      <c r="L448" s="55"/>
      <c r="M448" s="55"/>
      <c r="N448" s="55"/>
      <c r="O448" s="55"/>
      <c r="P448" s="88" t="s">
        <v>1518</v>
      </c>
      <c r="Q448" s="55"/>
      <c r="R448" s="55"/>
      <c r="S448" s="55"/>
      <c r="T448" s="55"/>
      <c r="U448" s="55"/>
      <c r="V448" s="55"/>
      <c r="W448" s="55"/>
      <c r="X448" s="55"/>
      <c r="Y448" s="55"/>
      <c r="Z448" s="55"/>
      <c r="AA448" s="55"/>
      <c r="AB448" s="55"/>
      <c r="AC448" s="55"/>
      <c r="AD448" s="55"/>
      <c r="AE448" s="89">
        <f>SUM(AE437:AE447)</f>
        <v>29754</v>
      </c>
      <c r="AF448" s="184">
        <f>SUM(AF437:AF447)</f>
        <v>0</v>
      </c>
      <c r="AG448" s="89">
        <f>SUM(AG437:AG447)</f>
        <v>29754</v>
      </c>
      <c r="AH448" s="55"/>
      <c r="AI448" s="55"/>
      <c r="AJ448" s="55"/>
      <c r="AK448" s="61"/>
    </row>
    <row r="449" spans="1:37" ht="72" x14ac:dyDescent="0.3">
      <c r="A449" s="30" t="s">
        <v>207</v>
      </c>
      <c r="B449" s="30" t="s">
        <v>224</v>
      </c>
      <c r="C449" s="30" t="s">
        <v>1519</v>
      </c>
      <c r="D449" s="30" t="s">
        <v>1122</v>
      </c>
      <c r="E449" s="31" t="s">
        <v>1520</v>
      </c>
      <c r="F449" s="103" t="s">
        <v>60</v>
      </c>
      <c r="G449" s="30" t="s">
        <v>1521</v>
      </c>
      <c r="H449" s="30" t="s">
        <v>1522</v>
      </c>
      <c r="I449" s="30" t="s">
        <v>1523</v>
      </c>
      <c r="J449" s="30" t="s">
        <v>1524</v>
      </c>
      <c r="K449" s="30" t="s">
        <v>65</v>
      </c>
      <c r="L449" s="30" t="s">
        <v>66</v>
      </c>
      <c r="M449" s="30" t="s">
        <v>66</v>
      </c>
      <c r="N449" s="30" t="s">
        <v>68</v>
      </c>
      <c r="O449" s="391" t="s">
        <v>66</v>
      </c>
      <c r="P449" s="391" t="s">
        <v>66</v>
      </c>
      <c r="Q449" s="30" t="s">
        <v>69</v>
      </c>
      <c r="R449" s="30" t="s">
        <v>419</v>
      </c>
      <c r="S449" s="208">
        <v>45659</v>
      </c>
      <c r="T449" s="208">
        <v>46022</v>
      </c>
      <c r="U449" s="30">
        <v>15</v>
      </c>
      <c r="V449" s="30">
        <v>15</v>
      </c>
      <c r="W449" s="30">
        <v>15</v>
      </c>
      <c r="X449" s="30">
        <v>15</v>
      </c>
      <c r="Y449" s="30">
        <f>SUM(U449:X449)</f>
        <v>60</v>
      </c>
      <c r="Z449" s="37">
        <v>0</v>
      </c>
      <c r="AA449" s="37">
        <v>0</v>
      </c>
      <c r="AB449" s="37">
        <v>0</v>
      </c>
      <c r="AC449" s="37">
        <v>0</v>
      </c>
      <c r="AD449" s="37">
        <v>0</v>
      </c>
      <c r="AE449" s="37">
        <v>0</v>
      </c>
      <c r="AF449" s="37">
        <v>0</v>
      </c>
      <c r="AG449" s="38">
        <v>0</v>
      </c>
      <c r="AH449" s="39" t="s">
        <v>66</v>
      </c>
      <c r="AI449" s="39" t="s">
        <v>66</v>
      </c>
      <c r="AJ449" s="161" t="s">
        <v>66</v>
      </c>
      <c r="AK449" s="44" t="s">
        <v>1525</v>
      </c>
    </row>
    <row r="450" spans="1:37" ht="72" x14ac:dyDescent="0.3">
      <c r="A450" s="30" t="s">
        <v>418</v>
      </c>
      <c r="B450" s="30" t="s">
        <v>224</v>
      </c>
      <c r="C450" s="30" t="s">
        <v>1526</v>
      </c>
      <c r="D450" s="30" t="s">
        <v>1122</v>
      </c>
      <c r="E450" s="31" t="s">
        <v>1520</v>
      </c>
      <c r="F450" s="103" t="s">
        <v>75</v>
      </c>
      <c r="G450" s="30" t="s">
        <v>1527</v>
      </c>
      <c r="H450" s="30" t="s">
        <v>1528</v>
      </c>
      <c r="I450" s="30" t="s">
        <v>1529</v>
      </c>
      <c r="J450" s="30" t="s">
        <v>1530</v>
      </c>
      <c r="K450" s="30" t="s">
        <v>65</v>
      </c>
      <c r="L450" s="30" t="s">
        <v>66</v>
      </c>
      <c r="M450" s="30" t="s">
        <v>66</v>
      </c>
      <c r="N450" s="30" t="s">
        <v>68</v>
      </c>
      <c r="O450" s="391" t="s">
        <v>66</v>
      </c>
      <c r="P450" s="391" t="s">
        <v>66</v>
      </c>
      <c r="Q450" s="30" t="s">
        <v>69</v>
      </c>
      <c r="R450" s="30" t="s">
        <v>419</v>
      </c>
      <c r="S450" s="208">
        <v>45659</v>
      </c>
      <c r="T450" s="208">
        <v>46022</v>
      </c>
      <c r="U450" s="392">
        <v>0.25</v>
      </c>
      <c r="V450" s="392">
        <v>0.25</v>
      </c>
      <c r="W450" s="392">
        <v>0.25</v>
      </c>
      <c r="X450" s="392">
        <v>0.25</v>
      </c>
      <c r="Y450" s="392">
        <v>1</v>
      </c>
      <c r="Z450" s="37">
        <v>0</v>
      </c>
      <c r="AA450" s="37">
        <v>0</v>
      </c>
      <c r="AB450" s="37">
        <v>0</v>
      </c>
      <c r="AC450" s="37">
        <v>0</v>
      </c>
      <c r="AD450" s="37">
        <v>0</v>
      </c>
      <c r="AE450" s="37">
        <v>0</v>
      </c>
      <c r="AF450" s="37">
        <v>0</v>
      </c>
      <c r="AG450" s="38">
        <v>0</v>
      </c>
      <c r="AH450" s="39" t="s">
        <v>66</v>
      </c>
      <c r="AI450" s="39" t="s">
        <v>66</v>
      </c>
      <c r="AJ450" s="161" t="s">
        <v>66</v>
      </c>
      <c r="AK450" s="44" t="s">
        <v>1525</v>
      </c>
    </row>
    <row r="451" spans="1:37" ht="57.6" x14ac:dyDescent="0.3">
      <c r="A451" s="30" t="s">
        <v>418</v>
      </c>
      <c r="B451" s="30" t="s">
        <v>643</v>
      </c>
      <c r="C451" s="30" t="s">
        <v>1531</v>
      </c>
      <c r="D451" s="30" t="s">
        <v>1122</v>
      </c>
      <c r="E451" s="31" t="s">
        <v>1520</v>
      </c>
      <c r="F451" s="103" t="s">
        <v>83</v>
      </c>
      <c r="G451" s="30" t="s">
        <v>1532</v>
      </c>
      <c r="H451" s="30" t="s">
        <v>1533</v>
      </c>
      <c r="I451" s="30" t="s">
        <v>1534</v>
      </c>
      <c r="J451" s="30" t="s">
        <v>1535</v>
      </c>
      <c r="K451" s="30" t="s">
        <v>65</v>
      </c>
      <c r="L451" s="30" t="s">
        <v>66</v>
      </c>
      <c r="M451" s="30" t="s">
        <v>1536</v>
      </c>
      <c r="N451" s="30" t="s">
        <v>526</v>
      </c>
      <c r="O451" s="391" t="s">
        <v>66</v>
      </c>
      <c r="P451" s="391" t="s">
        <v>66</v>
      </c>
      <c r="Q451" s="30" t="s">
        <v>69</v>
      </c>
      <c r="R451" s="30" t="s">
        <v>705</v>
      </c>
      <c r="S451" s="393">
        <v>45809</v>
      </c>
      <c r="T451" s="393">
        <v>46022</v>
      </c>
      <c r="U451" s="392"/>
      <c r="V451" s="392"/>
      <c r="W451" s="392">
        <v>0.5</v>
      </c>
      <c r="X451" s="392">
        <v>0.2</v>
      </c>
      <c r="Y451" s="392">
        <v>1</v>
      </c>
      <c r="Z451" s="37">
        <v>0</v>
      </c>
      <c r="AA451" s="37">
        <v>0</v>
      </c>
      <c r="AB451" s="37">
        <v>0</v>
      </c>
      <c r="AC451" s="37">
        <v>0</v>
      </c>
      <c r="AD451" s="37">
        <v>0</v>
      </c>
      <c r="AE451" s="37">
        <v>0</v>
      </c>
      <c r="AF451" s="37">
        <v>0</v>
      </c>
      <c r="AG451" s="38">
        <v>0</v>
      </c>
      <c r="AH451" s="39" t="s">
        <v>66</v>
      </c>
      <c r="AI451" s="39" t="s">
        <v>66</v>
      </c>
      <c r="AJ451" s="161" t="s">
        <v>66</v>
      </c>
      <c r="AK451" s="44" t="s">
        <v>1537</v>
      </c>
    </row>
    <row r="452" spans="1:37" ht="57.6" x14ac:dyDescent="0.3">
      <c r="A452" s="30" t="s">
        <v>418</v>
      </c>
      <c r="B452" s="30" t="s">
        <v>643</v>
      </c>
      <c r="C452" s="30" t="s">
        <v>1538</v>
      </c>
      <c r="D452" s="30" t="s">
        <v>1122</v>
      </c>
      <c r="E452" s="31" t="s">
        <v>1520</v>
      </c>
      <c r="F452" s="103" t="s">
        <v>91</v>
      </c>
      <c r="G452" s="30" t="s">
        <v>1539</v>
      </c>
      <c r="H452" s="30" t="s">
        <v>1540</v>
      </c>
      <c r="I452" s="30" t="s">
        <v>1541</v>
      </c>
      <c r="J452" s="30" t="s">
        <v>1542</v>
      </c>
      <c r="K452" s="30" t="s">
        <v>65</v>
      </c>
      <c r="L452" s="30" t="s">
        <v>66</v>
      </c>
      <c r="M452" s="30" t="s">
        <v>1536</v>
      </c>
      <c r="N452" s="30" t="s">
        <v>526</v>
      </c>
      <c r="O452" s="391" t="s">
        <v>66</v>
      </c>
      <c r="P452" s="391" t="s">
        <v>66</v>
      </c>
      <c r="Q452" s="30" t="s">
        <v>69</v>
      </c>
      <c r="R452" s="30" t="s">
        <v>705</v>
      </c>
      <c r="S452" s="393">
        <v>45748</v>
      </c>
      <c r="T452" s="393">
        <v>45900</v>
      </c>
      <c r="U452" s="392"/>
      <c r="V452" s="392">
        <v>0.5</v>
      </c>
      <c r="W452" s="392">
        <v>0.5</v>
      </c>
      <c r="X452" s="392"/>
      <c r="Y452" s="392">
        <v>1</v>
      </c>
      <c r="Z452" s="37">
        <v>0</v>
      </c>
      <c r="AA452" s="37">
        <v>0</v>
      </c>
      <c r="AB452" s="37">
        <v>0</v>
      </c>
      <c r="AC452" s="37">
        <v>0</v>
      </c>
      <c r="AD452" s="37">
        <v>0</v>
      </c>
      <c r="AE452" s="37">
        <v>0</v>
      </c>
      <c r="AF452" s="37">
        <v>0</v>
      </c>
      <c r="AG452" s="38">
        <v>0</v>
      </c>
      <c r="AH452" s="39" t="s">
        <v>66</v>
      </c>
      <c r="AI452" s="39" t="s">
        <v>66</v>
      </c>
      <c r="AJ452" s="161" t="s">
        <v>66</v>
      </c>
      <c r="AK452" s="44" t="s">
        <v>1543</v>
      </c>
    </row>
    <row r="453" spans="1:37" ht="57.6" x14ac:dyDescent="0.3">
      <c r="A453" s="30" t="s">
        <v>56</v>
      </c>
      <c r="B453" s="30" t="s">
        <v>57</v>
      </c>
      <c r="C453" s="30" t="s">
        <v>1544</v>
      </c>
      <c r="D453" s="30" t="s">
        <v>1122</v>
      </c>
      <c r="E453" s="31" t="s">
        <v>1520</v>
      </c>
      <c r="F453" s="103" t="s">
        <v>99</v>
      </c>
      <c r="G453" s="30" t="s">
        <v>1545</v>
      </c>
      <c r="H453" s="30" t="s">
        <v>1546</v>
      </c>
      <c r="I453" s="30" t="s">
        <v>1547</v>
      </c>
      <c r="J453" s="30" t="s">
        <v>1548</v>
      </c>
      <c r="K453" s="30" t="s">
        <v>65</v>
      </c>
      <c r="L453" s="30" t="s">
        <v>66</v>
      </c>
      <c r="M453" s="30" t="s">
        <v>1536</v>
      </c>
      <c r="N453" s="30" t="s">
        <v>68</v>
      </c>
      <c r="O453" s="391" t="s">
        <v>66</v>
      </c>
      <c r="P453" s="391" t="s">
        <v>66</v>
      </c>
      <c r="Q453" s="30" t="s">
        <v>69</v>
      </c>
      <c r="R453" s="30" t="s">
        <v>705</v>
      </c>
      <c r="S453" s="383">
        <v>45778</v>
      </c>
      <c r="T453" s="383">
        <v>46021</v>
      </c>
      <c r="U453" s="392">
        <v>0.25</v>
      </c>
      <c r="V453" s="392">
        <v>0.25</v>
      </c>
      <c r="W453" s="392">
        <v>0.25</v>
      </c>
      <c r="X453" s="392">
        <v>0.25</v>
      </c>
      <c r="Y453" s="392">
        <v>1</v>
      </c>
      <c r="Z453" s="37">
        <v>0</v>
      </c>
      <c r="AA453" s="37">
        <v>0</v>
      </c>
      <c r="AB453" s="37">
        <v>0</v>
      </c>
      <c r="AC453" s="37">
        <v>0</v>
      </c>
      <c r="AD453" s="37">
        <v>0</v>
      </c>
      <c r="AE453" s="37">
        <v>0</v>
      </c>
      <c r="AF453" s="37">
        <v>0</v>
      </c>
      <c r="AG453" s="38">
        <v>0</v>
      </c>
      <c r="AH453" s="39" t="s">
        <v>66</v>
      </c>
      <c r="AI453" s="39" t="s">
        <v>66</v>
      </c>
      <c r="AJ453" s="161" t="s">
        <v>66</v>
      </c>
      <c r="AK453" s="44" t="s">
        <v>1537</v>
      </c>
    </row>
    <row r="454" spans="1:37" ht="57.6" x14ac:dyDescent="0.3">
      <c r="A454" s="30" t="s">
        <v>56</v>
      </c>
      <c r="B454" s="30" t="s">
        <v>224</v>
      </c>
      <c r="C454" s="30" t="s">
        <v>1549</v>
      </c>
      <c r="D454" s="30" t="s">
        <v>1122</v>
      </c>
      <c r="E454" s="31" t="s">
        <v>1520</v>
      </c>
      <c r="F454" s="103" t="s">
        <v>106</v>
      </c>
      <c r="G454" s="30" t="s">
        <v>1550</v>
      </c>
      <c r="H454" s="30" t="s">
        <v>1551</v>
      </c>
      <c r="I454" s="30" t="s">
        <v>1552</v>
      </c>
      <c r="J454" s="30" t="s">
        <v>1553</v>
      </c>
      <c r="K454" s="30" t="s">
        <v>65</v>
      </c>
      <c r="L454" s="30" t="s">
        <v>66</v>
      </c>
      <c r="M454" s="30" t="s">
        <v>1536</v>
      </c>
      <c r="N454" s="30" t="s">
        <v>68</v>
      </c>
      <c r="O454" s="391" t="s">
        <v>66</v>
      </c>
      <c r="P454" s="391" t="s">
        <v>66</v>
      </c>
      <c r="Q454" s="30" t="s">
        <v>69</v>
      </c>
      <c r="R454" s="30" t="s">
        <v>705</v>
      </c>
      <c r="S454" s="383">
        <v>45778</v>
      </c>
      <c r="T454" s="383">
        <v>46021</v>
      </c>
      <c r="U454" s="392">
        <v>0.25</v>
      </c>
      <c r="V454" s="392">
        <v>0.25</v>
      </c>
      <c r="W454" s="392">
        <v>0.25</v>
      </c>
      <c r="X454" s="392">
        <v>0.25</v>
      </c>
      <c r="Y454" s="392">
        <v>1</v>
      </c>
      <c r="Z454" s="37">
        <v>0</v>
      </c>
      <c r="AA454" s="37">
        <v>0</v>
      </c>
      <c r="AB454" s="37">
        <v>0</v>
      </c>
      <c r="AC454" s="37">
        <v>0</v>
      </c>
      <c r="AD454" s="37">
        <v>0</v>
      </c>
      <c r="AE454" s="37">
        <v>0</v>
      </c>
      <c r="AF454" s="37">
        <v>0</v>
      </c>
      <c r="AG454" s="38">
        <v>0</v>
      </c>
      <c r="AH454" s="39" t="s">
        <v>66</v>
      </c>
      <c r="AI454" s="39" t="s">
        <v>66</v>
      </c>
      <c r="AJ454" s="161" t="s">
        <v>66</v>
      </c>
      <c r="AK454" s="44" t="s">
        <v>1554</v>
      </c>
    </row>
    <row r="455" spans="1:37" ht="107.25" customHeight="1" x14ac:dyDescent="0.3">
      <c r="A455" s="30" t="s">
        <v>96</v>
      </c>
      <c r="B455" s="30" t="s">
        <v>224</v>
      </c>
      <c r="C455" s="30" t="s">
        <v>1555</v>
      </c>
      <c r="D455" s="30" t="s">
        <v>1122</v>
      </c>
      <c r="E455" s="31" t="s">
        <v>1520</v>
      </c>
      <c r="F455" s="103" t="s">
        <v>161</v>
      </c>
      <c r="G455" s="30" t="s">
        <v>1556</v>
      </c>
      <c r="H455" s="30" t="s">
        <v>1557</v>
      </c>
      <c r="I455" s="30" t="s">
        <v>1558</v>
      </c>
      <c r="J455" s="30" t="s">
        <v>1559</v>
      </c>
      <c r="K455" s="30" t="s">
        <v>65</v>
      </c>
      <c r="L455" s="30" t="s">
        <v>66</v>
      </c>
      <c r="M455" s="30" t="s">
        <v>1536</v>
      </c>
      <c r="N455" s="30" t="s">
        <v>68</v>
      </c>
      <c r="O455" s="391" t="s">
        <v>66</v>
      </c>
      <c r="P455" s="391" t="s">
        <v>66</v>
      </c>
      <c r="Q455" s="30" t="s">
        <v>69</v>
      </c>
      <c r="R455" s="30" t="s">
        <v>705</v>
      </c>
      <c r="S455" s="383">
        <v>45778</v>
      </c>
      <c r="T455" s="383">
        <v>46021</v>
      </c>
      <c r="U455" s="392">
        <v>0.25</v>
      </c>
      <c r="V455" s="392">
        <v>0.25</v>
      </c>
      <c r="W455" s="392">
        <v>0.25</v>
      </c>
      <c r="X455" s="392">
        <v>0.25</v>
      </c>
      <c r="Y455" s="392">
        <v>1</v>
      </c>
      <c r="Z455" s="37">
        <v>0</v>
      </c>
      <c r="AA455" s="37">
        <v>0</v>
      </c>
      <c r="AB455" s="37">
        <v>0</v>
      </c>
      <c r="AC455" s="37">
        <v>0</v>
      </c>
      <c r="AD455" s="37">
        <v>0</v>
      </c>
      <c r="AE455" s="37">
        <v>0</v>
      </c>
      <c r="AF455" s="37">
        <v>0</v>
      </c>
      <c r="AG455" s="38">
        <v>0</v>
      </c>
      <c r="AH455" s="39" t="s">
        <v>66</v>
      </c>
      <c r="AI455" s="39" t="s">
        <v>66</v>
      </c>
      <c r="AJ455" s="161" t="s">
        <v>66</v>
      </c>
      <c r="AK455" s="44" t="s">
        <v>1554</v>
      </c>
    </row>
    <row r="456" spans="1:37" ht="129.6" x14ac:dyDescent="0.3">
      <c r="A456" s="30" t="s">
        <v>207</v>
      </c>
      <c r="B456" s="30" t="s">
        <v>224</v>
      </c>
      <c r="C456" s="30" t="s">
        <v>1519</v>
      </c>
      <c r="D456" s="30" t="s">
        <v>1122</v>
      </c>
      <c r="E456" s="31" t="s">
        <v>1520</v>
      </c>
      <c r="F456" s="103" t="s">
        <v>118</v>
      </c>
      <c r="G456" s="30" t="s">
        <v>2147</v>
      </c>
      <c r="H456" s="30" t="s">
        <v>2144</v>
      </c>
      <c r="I456" s="30" t="s">
        <v>2244</v>
      </c>
      <c r="J456" s="30" t="s">
        <v>2145</v>
      </c>
      <c r="K456" s="30" t="s">
        <v>65</v>
      </c>
      <c r="L456" s="30" t="s">
        <v>66</v>
      </c>
      <c r="M456" s="30" t="s">
        <v>66</v>
      </c>
      <c r="N456" s="108" t="s">
        <v>526</v>
      </c>
      <c r="O456" s="391" t="s">
        <v>66</v>
      </c>
      <c r="P456" s="391" t="s">
        <v>66</v>
      </c>
      <c r="Q456" s="30" t="s">
        <v>69</v>
      </c>
      <c r="R456" s="30" t="s">
        <v>419</v>
      </c>
      <c r="S456" s="383">
        <v>45660</v>
      </c>
      <c r="T456" s="383">
        <v>46022</v>
      </c>
      <c r="U456" s="392">
        <v>0.25</v>
      </c>
      <c r="V456" s="392">
        <v>0.25</v>
      </c>
      <c r="W456" s="392">
        <v>0.25</v>
      </c>
      <c r="X456" s="392">
        <v>0.25</v>
      </c>
      <c r="Y456" s="392">
        <v>1</v>
      </c>
      <c r="Z456" s="37">
        <v>4500</v>
      </c>
      <c r="AA456" s="37">
        <v>0</v>
      </c>
      <c r="AB456" s="37">
        <v>0</v>
      </c>
      <c r="AC456" s="37">
        <v>0</v>
      </c>
      <c r="AD456" s="37">
        <v>4500</v>
      </c>
      <c r="AE456" s="37">
        <v>4500</v>
      </c>
      <c r="AF456" s="37">
        <v>0</v>
      </c>
      <c r="AG456" s="38">
        <v>4500</v>
      </c>
      <c r="AH456" s="34" t="s">
        <v>2255</v>
      </c>
      <c r="AI456" s="34" t="s">
        <v>2256</v>
      </c>
      <c r="AJ456" s="161" t="s">
        <v>159</v>
      </c>
      <c r="AK456" s="43" t="s">
        <v>1570</v>
      </c>
    </row>
    <row r="457" spans="1:37" ht="72" x14ac:dyDescent="0.3">
      <c r="A457" s="30" t="s">
        <v>207</v>
      </c>
      <c r="B457" s="30" t="s">
        <v>437</v>
      </c>
      <c r="C457" s="30" t="s">
        <v>2146</v>
      </c>
      <c r="D457" s="30" t="s">
        <v>1122</v>
      </c>
      <c r="E457" s="31" t="s">
        <v>1520</v>
      </c>
      <c r="F457" s="103" t="s">
        <v>421</v>
      </c>
      <c r="G457" s="30" t="s">
        <v>2148</v>
      </c>
      <c r="H457" s="30" t="s">
        <v>2149</v>
      </c>
      <c r="I457" s="30" t="s">
        <v>2245</v>
      </c>
      <c r="J457" s="30" t="s">
        <v>2246</v>
      </c>
      <c r="K457" s="30" t="s">
        <v>65</v>
      </c>
      <c r="L457" s="30" t="s">
        <v>66</v>
      </c>
      <c r="M457" s="30" t="s">
        <v>66</v>
      </c>
      <c r="N457" s="30" t="s">
        <v>68</v>
      </c>
      <c r="O457" s="391" t="s">
        <v>66</v>
      </c>
      <c r="P457" s="391" t="s">
        <v>66</v>
      </c>
      <c r="Q457" s="30" t="s">
        <v>69</v>
      </c>
      <c r="R457" s="30" t="s">
        <v>70</v>
      </c>
      <c r="S457" s="383">
        <v>45660</v>
      </c>
      <c r="T457" s="383">
        <v>46022</v>
      </c>
      <c r="U457" s="392"/>
      <c r="V457" s="392">
        <v>0.25</v>
      </c>
      <c r="W457" s="392">
        <v>0.25</v>
      </c>
      <c r="X457" s="392">
        <v>0.25</v>
      </c>
      <c r="Y457" s="392">
        <v>1</v>
      </c>
      <c r="Z457" s="37">
        <v>10000</v>
      </c>
      <c r="AA457" s="37">
        <v>0</v>
      </c>
      <c r="AB457" s="37">
        <v>0</v>
      </c>
      <c r="AC457" s="37">
        <v>0</v>
      </c>
      <c r="AD457" s="37">
        <f>SUM(Z457:AC457)</f>
        <v>10000</v>
      </c>
      <c r="AE457" s="37">
        <v>10000</v>
      </c>
      <c r="AF457" s="37">
        <v>0</v>
      </c>
      <c r="AG457" s="38">
        <f>SUM(AE457:AF457)</f>
        <v>10000</v>
      </c>
      <c r="AH457" s="39" t="s">
        <v>2253</v>
      </c>
      <c r="AI457" s="34" t="s">
        <v>2254</v>
      </c>
      <c r="AJ457" s="161" t="s">
        <v>159</v>
      </c>
      <c r="AK457" s="43" t="s">
        <v>1570</v>
      </c>
    </row>
    <row r="458" spans="1:37" ht="57.6" x14ac:dyDescent="0.3">
      <c r="A458" s="30" t="s">
        <v>56</v>
      </c>
      <c r="B458" s="30" t="s">
        <v>57</v>
      </c>
      <c r="C458" s="30" t="s">
        <v>1560</v>
      </c>
      <c r="D458" s="30" t="s">
        <v>1122</v>
      </c>
      <c r="E458" s="31" t="s">
        <v>1520</v>
      </c>
      <c r="F458" s="103" t="s">
        <v>424</v>
      </c>
      <c r="G458" s="30" t="s">
        <v>2151</v>
      </c>
      <c r="H458" s="30" t="s">
        <v>2150</v>
      </c>
      <c r="I458" s="95" t="s">
        <v>1561</v>
      </c>
      <c r="J458" s="95" t="s">
        <v>1562</v>
      </c>
      <c r="K458" s="30" t="s">
        <v>65</v>
      </c>
      <c r="L458" s="30"/>
      <c r="M458" s="30" t="s">
        <v>1536</v>
      </c>
      <c r="N458" s="30" t="s">
        <v>526</v>
      </c>
      <c r="O458" s="394" t="s">
        <v>1563</v>
      </c>
      <c r="P458" s="394" t="s">
        <v>1564</v>
      </c>
      <c r="Q458" s="30" t="s">
        <v>69</v>
      </c>
      <c r="R458" s="30" t="s">
        <v>70</v>
      </c>
      <c r="S458" s="208">
        <v>45660</v>
      </c>
      <c r="T458" s="208">
        <v>46022</v>
      </c>
      <c r="U458" s="65">
        <v>3</v>
      </c>
      <c r="V458" s="65">
        <v>3</v>
      </c>
      <c r="W458" s="65">
        <v>3</v>
      </c>
      <c r="X458" s="65">
        <v>3</v>
      </c>
      <c r="Y458" s="65">
        <f>SUM(U458:X458)</f>
        <v>12</v>
      </c>
      <c r="Z458" s="37">
        <v>0</v>
      </c>
      <c r="AA458" s="37">
        <v>0</v>
      </c>
      <c r="AB458" s="37">
        <v>0</v>
      </c>
      <c r="AC458" s="37">
        <v>0</v>
      </c>
      <c r="AD458" s="37">
        <v>0</v>
      </c>
      <c r="AE458" s="241">
        <v>10000</v>
      </c>
      <c r="AF458" s="241"/>
      <c r="AG458" s="241">
        <f>SUBTOTAL(9,AE458:AF458)</f>
        <v>10000</v>
      </c>
      <c r="AH458" s="39" t="s">
        <v>2023</v>
      </c>
      <c r="AI458" s="34" t="s">
        <v>2242</v>
      </c>
      <c r="AJ458" s="161" t="s">
        <v>159</v>
      </c>
      <c r="AK458" s="44" t="s">
        <v>1565</v>
      </c>
    </row>
    <row r="459" spans="1:37" ht="105" customHeight="1" x14ac:dyDescent="0.3">
      <c r="A459" s="30" t="s">
        <v>56</v>
      </c>
      <c r="B459" s="30" t="s">
        <v>57</v>
      </c>
      <c r="C459" s="30" t="s">
        <v>1560</v>
      </c>
      <c r="D459" s="30" t="s">
        <v>1122</v>
      </c>
      <c r="E459" s="31" t="s">
        <v>1520</v>
      </c>
      <c r="F459" s="103" t="s">
        <v>427</v>
      </c>
      <c r="G459" s="325" t="s">
        <v>2152</v>
      </c>
      <c r="H459" s="30" t="s">
        <v>2153</v>
      </c>
      <c r="I459" s="95" t="s">
        <v>2154</v>
      </c>
      <c r="J459" s="95" t="s">
        <v>2155</v>
      </c>
      <c r="K459" s="30" t="s">
        <v>65</v>
      </c>
      <c r="L459" s="30" t="s">
        <v>66</v>
      </c>
      <c r="M459" s="30" t="s">
        <v>66</v>
      </c>
      <c r="N459" s="30" t="s">
        <v>526</v>
      </c>
      <c r="O459" s="394"/>
      <c r="P459" s="394"/>
      <c r="Q459" s="30" t="s">
        <v>69</v>
      </c>
      <c r="R459" s="30" t="s">
        <v>70</v>
      </c>
      <c r="S459" s="208">
        <v>45689</v>
      </c>
      <c r="T459" s="208">
        <v>46022</v>
      </c>
      <c r="U459" s="392">
        <v>0.25</v>
      </c>
      <c r="V459" s="392">
        <v>0.25</v>
      </c>
      <c r="W459" s="392">
        <v>0.25</v>
      </c>
      <c r="X459" s="392">
        <v>0.25</v>
      </c>
      <c r="Y459" s="392">
        <v>1</v>
      </c>
      <c r="Z459" s="37">
        <v>600</v>
      </c>
      <c r="AA459" s="37">
        <v>0</v>
      </c>
      <c r="AB459" s="37">
        <v>0</v>
      </c>
      <c r="AC459" s="37">
        <v>0</v>
      </c>
      <c r="AD459" s="37">
        <v>600</v>
      </c>
      <c r="AE459" s="241">
        <v>600</v>
      </c>
      <c r="AF459" s="241"/>
      <c r="AG459" s="241">
        <v>600</v>
      </c>
      <c r="AH459" s="39" t="s">
        <v>2251</v>
      </c>
      <c r="AI459" s="39" t="s">
        <v>2252</v>
      </c>
      <c r="AJ459" s="161" t="s">
        <v>71</v>
      </c>
      <c r="AK459" s="44"/>
    </row>
    <row r="460" spans="1:37" ht="129.6" x14ac:dyDescent="0.3">
      <c r="A460" s="30" t="s">
        <v>56</v>
      </c>
      <c r="B460" s="30" t="s">
        <v>97</v>
      </c>
      <c r="C460" s="30" t="s">
        <v>1566</v>
      </c>
      <c r="D460" s="30" t="s">
        <v>1122</v>
      </c>
      <c r="E460" s="31" t="s">
        <v>1520</v>
      </c>
      <c r="F460" s="103" t="s">
        <v>435</v>
      </c>
      <c r="G460" s="325" t="s">
        <v>2156</v>
      </c>
      <c r="H460" s="30" t="s">
        <v>1567</v>
      </c>
      <c r="I460" s="30" t="s">
        <v>1568</v>
      </c>
      <c r="J460" s="30" t="s">
        <v>1569</v>
      </c>
      <c r="K460" s="30" t="s">
        <v>65</v>
      </c>
      <c r="L460" s="30"/>
      <c r="M460" s="30"/>
      <c r="N460" s="108" t="s">
        <v>526</v>
      </c>
      <c r="O460" s="394"/>
      <c r="P460" s="394"/>
      <c r="Q460" s="30" t="s">
        <v>69</v>
      </c>
      <c r="R460" s="30" t="s">
        <v>419</v>
      </c>
      <c r="S460" s="208">
        <v>45689</v>
      </c>
      <c r="T460" s="208">
        <v>45657</v>
      </c>
      <c r="U460" s="392">
        <v>0.25</v>
      </c>
      <c r="V460" s="392">
        <v>0.25</v>
      </c>
      <c r="W460" s="392">
        <v>0.25</v>
      </c>
      <c r="X460" s="392">
        <v>0.25</v>
      </c>
      <c r="Y460" s="395">
        <v>1</v>
      </c>
      <c r="Z460" s="37">
        <v>0</v>
      </c>
      <c r="AA460" s="37">
        <v>0</v>
      </c>
      <c r="AB460" s="37">
        <v>0</v>
      </c>
      <c r="AC460" s="37">
        <v>0</v>
      </c>
      <c r="AD460" s="37">
        <v>15000</v>
      </c>
      <c r="AE460" s="241">
        <v>15000</v>
      </c>
      <c r="AF460" s="241"/>
      <c r="AG460" s="396">
        <f>SUBTOTAL(9,AE460:AF460)</f>
        <v>15000</v>
      </c>
      <c r="AH460" s="34" t="s">
        <v>2249</v>
      </c>
      <c r="AI460" s="34" t="s">
        <v>2250</v>
      </c>
      <c r="AJ460" s="161" t="s">
        <v>159</v>
      </c>
      <c r="AK460" s="44" t="s">
        <v>1570</v>
      </c>
    </row>
    <row r="461" spans="1:37" ht="96" customHeight="1" x14ac:dyDescent="0.3">
      <c r="A461" s="30" t="s">
        <v>56</v>
      </c>
      <c r="B461" s="30" t="s">
        <v>57</v>
      </c>
      <c r="C461" s="30" t="s">
        <v>1572</v>
      </c>
      <c r="D461" s="30" t="s">
        <v>1122</v>
      </c>
      <c r="E461" s="31" t="s">
        <v>1520</v>
      </c>
      <c r="F461" s="103" t="s">
        <v>436</v>
      </c>
      <c r="G461" s="325" t="s">
        <v>2157</v>
      </c>
      <c r="H461" s="30" t="s">
        <v>2158</v>
      </c>
      <c r="I461" s="30" t="s">
        <v>1573</v>
      </c>
      <c r="J461" s="30" t="s">
        <v>1574</v>
      </c>
      <c r="K461" s="30" t="s">
        <v>65</v>
      </c>
      <c r="L461" s="30" t="s">
        <v>66</v>
      </c>
      <c r="M461" s="30" t="s">
        <v>1536</v>
      </c>
      <c r="N461" s="108" t="s">
        <v>526</v>
      </c>
      <c r="O461" s="394">
        <v>432110011</v>
      </c>
      <c r="P461" s="394" t="s">
        <v>1575</v>
      </c>
      <c r="Q461" s="30" t="s">
        <v>69</v>
      </c>
      <c r="R461" s="30" t="s">
        <v>705</v>
      </c>
      <c r="S461" s="393">
        <v>45660</v>
      </c>
      <c r="T461" s="393">
        <v>46022</v>
      </c>
      <c r="U461" s="65">
        <v>12</v>
      </c>
      <c r="V461" s="65">
        <v>12</v>
      </c>
      <c r="W461" s="65">
        <v>12</v>
      </c>
      <c r="X461" s="65">
        <v>12</v>
      </c>
      <c r="Y461" s="65">
        <f t="shared" ref="Y461" si="69">SUBTOTAL(9,U461:X461)</f>
        <v>48</v>
      </c>
      <c r="Z461" s="37">
        <v>0</v>
      </c>
      <c r="AA461" s="37">
        <v>0</v>
      </c>
      <c r="AB461" s="37">
        <v>0</v>
      </c>
      <c r="AC461" s="37">
        <v>0</v>
      </c>
      <c r="AD461" s="37">
        <v>0</v>
      </c>
      <c r="AE461" s="241">
        <v>2000</v>
      </c>
      <c r="AF461" s="241"/>
      <c r="AG461" s="241">
        <v>2000</v>
      </c>
      <c r="AH461" s="39" t="s">
        <v>2012</v>
      </c>
      <c r="AI461" s="39" t="s">
        <v>2230</v>
      </c>
      <c r="AJ461" s="161" t="s">
        <v>2168</v>
      </c>
      <c r="AK461" s="44" t="s">
        <v>1571</v>
      </c>
    </row>
    <row r="462" spans="1:37" ht="96" customHeight="1" x14ac:dyDescent="0.3">
      <c r="A462" s="30" t="s">
        <v>418</v>
      </c>
      <c r="B462" s="30" t="s">
        <v>643</v>
      </c>
      <c r="C462" s="30" t="s">
        <v>1531</v>
      </c>
      <c r="D462" s="30" t="s">
        <v>1122</v>
      </c>
      <c r="E462" s="31" t="s">
        <v>1520</v>
      </c>
      <c r="F462" s="103" t="s">
        <v>438</v>
      </c>
      <c r="G462" s="325" t="s">
        <v>2159</v>
      </c>
      <c r="H462" s="325" t="s">
        <v>2243</v>
      </c>
      <c r="I462" s="397" t="s">
        <v>2160</v>
      </c>
      <c r="J462" s="397" t="s">
        <v>2161</v>
      </c>
      <c r="K462" s="397" t="s">
        <v>65</v>
      </c>
      <c r="L462" s="398"/>
      <c r="M462" s="398"/>
      <c r="N462" s="399" t="s">
        <v>68</v>
      </c>
      <c r="O462" s="400"/>
      <c r="P462" s="401"/>
      <c r="Q462" s="398" t="s">
        <v>69</v>
      </c>
      <c r="R462" s="399" t="s">
        <v>705</v>
      </c>
      <c r="S462" s="402">
        <v>45689</v>
      </c>
      <c r="T462" s="402">
        <v>46022</v>
      </c>
      <c r="U462" s="399"/>
      <c r="V462" s="399"/>
      <c r="W462" s="403">
        <v>0.5</v>
      </c>
      <c r="X462" s="403">
        <v>0.5</v>
      </c>
      <c r="Y462" s="403">
        <v>1</v>
      </c>
      <c r="Z462" s="37">
        <v>0</v>
      </c>
      <c r="AA462" s="37">
        <v>0</v>
      </c>
      <c r="AB462" s="37">
        <v>0</v>
      </c>
      <c r="AC462" s="37">
        <v>0</v>
      </c>
      <c r="AD462" s="37">
        <v>0</v>
      </c>
      <c r="AE462" s="241">
        <v>2000</v>
      </c>
      <c r="AF462" s="241"/>
      <c r="AG462" s="241">
        <v>2000</v>
      </c>
      <c r="AH462" s="39" t="s">
        <v>2248</v>
      </c>
      <c r="AI462" s="34" t="s">
        <v>2232</v>
      </c>
      <c r="AJ462" s="161" t="s">
        <v>159</v>
      </c>
      <c r="AK462" s="397" t="s">
        <v>1570</v>
      </c>
    </row>
    <row r="463" spans="1:37" ht="57.6" x14ac:dyDescent="0.3">
      <c r="A463" s="30" t="s">
        <v>1133</v>
      </c>
      <c r="B463" s="30" t="s">
        <v>57</v>
      </c>
      <c r="C463" s="30" t="s">
        <v>1576</v>
      </c>
      <c r="D463" s="30" t="s">
        <v>1122</v>
      </c>
      <c r="E463" s="31" t="s">
        <v>1520</v>
      </c>
      <c r="F463" s="103" t="s">
        <v>444</v>
      </c>
      <c r="G463" s="30" t="s">
        <v>1577</v>
      </c>
      <c r="H463" s="30" t="s">
        <v>1578</v>
      </c>
      <c r="I463" s="30" t="s">
        <v>1579</v>
      </c>
      <c r="J463" s="30" t="s">
        <v>1580</v>
      </c>
      <c r="K463" s="30" t="s">
        <v>65</v>
      </c>
      <c r="L463" s="30"/>
      <c r="M463" s="30" t="s">
        <v>1536</v>
      </c>
      <c r="N463" s="108" t="s">
        <v>1125</v>
      </c>
      <c r="O463" s="394"/>
      <c r="P463" s="394"/>
      <c r="Q463" s="30" t="s">
        <v>69</v>
      </c>
      <c r="R463" s="30" t="s">
        <v>705</v>
      </c>
      <c r="S463" s="393">
        <v>45748</v>
      </c>
      <c r="T463" s="393">
        <v>45900</v>
      </c>
      <c r="U463" s="395"/>
      <c r="V463" s="395">
        <v>0.25</v>
      </c>
      <c r="W463" s="395">
        <v>0.25</v>
      </c>
      <c r="X463" s="395">
        <v>0.5</v>
      </c>
      <c r="Y463" s="395">
        <v>1</v>
      </c>
      <c r="Z463" s="37">
        <v>0</v>
      </c>
      <c r="AA463" s="37">
        <v>0</v>
      </c>
      <c r="AB463" s="37">
        <v>0</v>
      </c>
      <c r="AC463" s="37">
        <v>0</v>
      </c>
      <c r="AD463" s="37">
        <v>0</v>
      </c>
      <c r="AE463" s="404">
        <v>6500</v>
      </c>
      <c r="AF463" s="241"/>
      <c r="AG463" s="404">
        <f>SUBTOTAL(9,AE463:AF463)</f>
        <v>6500</v>
      </c>
      <c r="AH463" s="39" t="s">
        <v>1136</v>
      </c>
      <c r="AI463" s="39" t="s">
        <v>2187</v>
      </c>
      <c r="AJ463" s="161" t="s">
        <v>159</v>
      </c>
      <c r="AK463" s="44" t="s">
        <v>1554</v>
      </c>
    </row>
    <row r="464" spans="1:37" ht="23.25" customHeight="1" x14ac:dyDescent="0.3">
      <c r="A464" s="386"/>
      <c r="B464" s="94"/>
      <c r="C464" s="94"/>
      <c r="D464" s="94"/>
      <c r="E464" s="94"/>
      <c r="F464" s="94"/>
      <c r="G464" s="94"/>
      <c r="H464" s="94"/>
      <c r="I464" s="94"/>
      <c r="J464" s="94"/>
      <c r="K464" s="94"/>
      <c r="L464" s="94"/>
      <c r="M464" s="94"/>
      <c r="N464" s="94"/>
      <c r="O464" s="94"/>
      <c r="P464" s="92" t="s">
        <v>1520</v>
      </c>
      <c r="Q464" s="94"/>
      <c r="R464" s="94"/>
      <c r="S464" s="94"/>
      <c r="T464" s="94"/>
      <c r="U464" s="94"/>
      <c r="V464" s="94"/>
      <c r="W464" s="94"/>
      <c r="X464" s="94"/>
      <c r="Y464" s="94"/>
      <c r="Z464" s="94"/>
      <c r="AA464" s="94"/>
      <c r="AB464" s="94"/>
      <c r="AC464" s="94"/>
      <c r="AD464" s="94"/>
      <c r="AE464" s="405">
        <f>SUM(AE449:AE463)</f>
        <v>50600</v>
      </c>
      <c r="AF464" s="94">
        <f>SUM(AF449:AF463)</f>
        <v>0</v>
      </c>
      <c r="AG464" s="406">
        <f>SUM(AG449:AG463)</f>
        <v>50600</v>
      </c>
      <c r="AH464" s="94"/>
      <c r="AI464" s="94"/>
      <c r="AJ464" s="94"/>
      <c r="AK464" s="101"/>
    </row>
    <row r="465" spans="1:37" ht="23.25" customHeight="1" x14ac:dyDescent="0.3">
      <c r="A465" s="407"/>
      <c r="B465" s="407"/>
      <c r="C465" s="407"/>
      <c r="D465" s="407"/>
      <c r="E465" s="407"/>
      <c r="F465" s="407"/>
      <c r="G465" s="407"/>
      <c r="H465" s="407"/>
      <c r="I465" s="407"/>
      <c r="J465" s="407"/>
      <c r="K465" s="407"/>
      <c r="L465" s="407"/>
      <c r="M465" s="407"/>
      <c r="N465" s="407"/>
      <c r="O465" s="407"/>
      <c r="P465" s="202" t="s">
        <v>1581</v>
      </c>
      <c r="Q465" s="407"/>
      <c r="R465" s="407"/>
      <c r="S465" s="407"/>
      <c r="T465" s="407"/>
      <c r="U465" s="407"/>
      <c r="V465" s="407"/>
      <c r="W465" s="407"/>
      <c r="X465" s="407"/>
      <c r="Y465" s="407"/>
      <c r="Z465" s="407"/>
      <c r="AA465" s="407"/>
      <c r="AB465" s="407"/>
      <c r="AC465" s="407"/>
      <c r="AD465" s="407"/>
      <c r="AE465" s="203">
        <f>AE464+AE448+AE436</f>
        <v>88554</v>
      </c>
      <c r="AF465" s="203">
        <f>AF464+AF448+AF436</f>
        <v>0</v>
      </c>
      <c r="AG465" s="408">
        <f>AG464+AG448+AG436</f>
        <v>88554</v>
      </c>
      <c r="AH465" s="55"/>
      <c r="AI465" s="55"/>
      <c r="AJ465" s="55"/>
      <c r="AK465" s="61"/>
    </row>
    <row r="466" spans="1:37" ht="25.5" customHeight="1" x14ac:dyDescent="0.3">
      <c r="A466" s="29"/>
      <c r="B466" s="29"/>
      <c r="C466" s="29"/>
      <c r="D466" s="29"/>
      <c r="E466" s="29"/>
      <c r="F466" s="29"/>
      <c r="G466" s="29"/>
      <c r="H466" s="29" t="s">
        <v>1582</v>
      </c>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row>
    <row r="467" spans="1:37" ht="82.5" customHeight="1" x14ac:dyDescent="0.3">
      <c r="A467" s="30" t="s">
        <v>96</v>
      </c>
      <c r="B467" s="30" t="s">
        <v>57</v>
      </c>
      <c r="C467" s="30" t="s">
        <v>1595</v>
      </c>
      <c r="D467" s="30" t="s">
        <v>209</v>
      </c>
      <c r="E467" s="31" t="s">
        <v>1584</v>
      </c>
      <c r="F467" s="32" t="s">
        <v>118</v>
      </c>
      <c r="G467" s="30" t="s">
        <v>1596</v>
      </c>
      <c r="H467" s="30" t="s">
        <v>1597</v>
      </c>
      <c r="I467" s="30" t="s">
        <v>1598</v>
      </c>
      <c r="J467" s="30" t="s">
        <v>1599</v>
      </c>
      <c r="K467" s="30" t="s">
        <v>65</v>
      </c>
      <c r="L467" s="30" t="s">
        <v>66</v>
      </c>
      <c r="M467" s="30" t="s">
        <v>66</v>
      </c>
      <c r="N467" s="33" t="s">
        <v>526</v>
      </c>
      <c r="O467" s="96"/>
      <c r="P467" s="96"/>
      <c r="Q467" s="30" t="s">
        <v>69</v>
      </c>
      <c r="R467" s="33" t="s">
        <v>70</v>
      </c>
      <c r="S467" s="35">
        <v>45660</v>
      </c>
      <c r="T467" s="35">
        <v>45747</v>
      </c>
      <c r="U467" s="66">
        <v>50</v>
      </c>
      <c r="V467" s="66">
        <v>0</v>
      </c>
      <c r="W467" s="66">
        <v>0</v>
      </c>
      <c r="X467" s="66">
        <v>0</v>
      </c>
      <c r="Y467" s="36">
        <v>50</v>
      </c>
      <c r="Z467" s="37">
        <v>4000</v>
      </c>
      <c r="AA467" s="37">
        <v>0</v>
      </c>
      <c r="AB467" s="37">
        <v>0</v>
      </c>
      <c r="AC467" s="37">
        <v>0</v>
      </c>
      <c r="AD467" s="37">
        <f>SUM(Z467:AC467)</f>
        <v>4000</v>
      </c>
      <c r="AE467" s="37">
        <f>AD467</f>
        <v>4000</v>
      </c>
      <c r="AF467" s="37">
        <v>0</v>
      </c>
      <c r="AG467" s="37">
        <f>SUM(AE467:AF467)</f>
        <v>4000</v>
      </c>
      <c r="AH467" s="39" t="s">
        <v>2024</v>
      </c>
      <c r="AI467" s="34" t="s">
        <v>2215</v>
      </c>
      <c r="AJ467" s="161" t="s">
        <v>71</v>
      </c>
      <c r="AK467" s="30" t="s">
        <v>1600</v>
      </c>
    </row>
    <row r="468" spans="1:37" ht="82.5" customHeight="1" x14ac:dyDescent="0.3">
      <c r="A468" s="30" t="s">
        <v>418</v>
      </c>
      <c r="B468" s="30" t="s">
        <v>81</v>
      </c>
      <c r="C468" s="30" t="s">
        <v>1583</v>
      </c>
      <c r="D468" s="30" t="s">
        <v>209</v>
      </c>
      <c r="E468" s="31" t="s">
        <v>1584</v>
      </c>
      <c r="F468" s="32" t="s">
        <v>60</v>
      </c>
      <c r="G468" s="30" t="s">
        <v>1585</v>
      </c>
      <c r="H468" s="30" t="s">
        <v>1586</v>
      </c>
      <c r="I468" s="30" t="s">
        <v>1587</v>
      </c>
      <c r="J468" s="30" t="s">
        <v>1588</v>
      </c>
      <c r="K468" s="30" t="s">
        <v>65</v>
      </c>
      <c r="L468" s="30" t="s">
        <v>66</v>
      </c>
      <c r="M468" s="30" t="s">
        <v>66</v>
      </c>
      <c r="N468" s="33" t="s">
        <v>158</v>
      </c>
      <c r="O468" s="96" t="s">
        <v>66</v>
      </c>
      <c r="P468" s="96" t="s">
        <v>66</v>
      </c>
      <c r="Q468" s="30" t="s">
        <v>69</v>
      </c>
      <c r="R468" s="33" t="s">
        <v>70</v>
      </c>
      <c r="S468" s="35">
        <v>45660</v>
      </c>
      <c r="T468" s="35">
        <v>46022</v>
      </c>
      <c r="U468" s="36">
        <v>75</v>
      </c>
      <c r="V468" s="36">
        <v>75</v>
      </c>
      <c r="W468" s="36">
        <v>75</v>
      </c>
      <c r="X468" s="36">
        <v>75</v>
      </c>
      <c r="Y468" s="36">
        <v>300</v>
      </c>
      <c r="Z468" s="37">
        <v>0</v>
      </c>
      <c r="AA468" s="37">
        <v>0</v>
      </c>
      <c r="AB468" s="37">
        <v>0</v>
      </c>
      <c r="AC468" s="37">
        <v>0</v>
      </c>
      <c r="AD468" s="37">
        <v>0</v>
      </c>
      <c r="AE468" s="38">
        <v>0</v>
      </c>
      <c r="AF468" s="38">
        <v>0</v>
      </c>
      <c r="AG468" s="38">
        <v>0</v>
      </c>
      <c r="AH468" s="39" t="s">
        <v>66</v>
      </c>
      <c r="AI468" s="39" t="s">
        <v>66</v>
      </c>
      <c r="AJ468" s="161" t="s">
        <v>66</v>
      </c>
      <c r="AK468" s="30" t="s">
        <v>1589</v>
      </c>
    </row>
    <row r="469" spans="1:37" ht="82.5" customHeight="1" x14ac:dyDescent="0.3">
      <c r="A469" s="30" t="s">
        <v>418</v>
      </c>
      <c r="B469" s="30" t="s">
        <v>81</v>
      </c>
      <c r="C469" s="30" t="s">
        <v>1590</v>
      </c>
      <c r="D469" s="30" t="s">
        <v>209</v>
      </c>
      <c r="E469" s="31" t="s">
        <v>1584</v>
      </c>
      <c r="F469" s="32" t="s">
        <v>75</v>
      </c>
      <c r="G469" s="30" t="s">
        <v>1591</v>
      </c>
      <c r="H469" s="30" t="s">
        <v>1592</v>
      </c>
      <c r="I469" s="30" t="s">
        <v>1593</v>
      </c>
      <c r="J469" s="30" t="s">
        <v>1594</v>
      </c>
      <c r="K469" s="30" t="s">
        <v>65</v>
      </c>
      <c r="L469" s="30" t="s">
        <v>66</v>
      </c>
      <c r="M469" s="30" t="s">
        <v>66</v>
      </c>
      <c r="N469" s="33" t="s">
        <v>158</v>
      </c>
      <c r="O469" s="96" t="s">
        <v>66</v>
      </c>
      <c r="P469" s="96" t="s">
        <v>66</v>
      </c>
      <c r="Q469" s="30" t="s">
        <v>69</v>
      </c>
      <c r="R469" s="33" t="s">
        <v>419</v>
      </c>
      <c r="S469" s="35">
        <v>45660</v>
      </c>
      <c r="T469" s="35">
        <v>46022</v>
      </c>
      <c r="U469" s="36">
        <v>12</v>
      </c>
      <c r="V469" s="36">
        <v>12</v>
      </c>
      <c r="W469" s="36">
        <v>12</v>
      </c>
      <c r="X469" s="36">
        <v>12</v>
      </c>
      <c r="Y469" s="36">
        <v>48</v>
      </c>
      <c r="Z469" s="37">
        <v>0</v>
      </c>
      <c r="AA469" s="37">
        <v>0</v>
      </c>
      <c r="AB469" s="37">
        <v>0</v>
      </c>
      <c r="AC469" s="37">
        <v>0</v>
      </c>
      <c r="AD469" s="37">
        <v>0</v>
      </c>
      <c r="AE469" s="38">
        <v>0</v>
      </c>
      <c r="AF469" s="38">
        <v>0</v>
      </c>
      <c r="AG469" s="38">
        <v>0</v>
      </c>
      <c r="AH469" s="39" t="s">
        <v>66</v>
      </c>
      <c r="AI469" s="39" t="s">
        <v>66</v>
      </c>
      <c r="AJ469" s="161" t="s">
        <v>66</v>
      </c>
      <c r="AK469" s="30" t="s">
        <v>1589</v>
      </c>
    </row>
    <row r="470" spans="1:37" ht="82.5" customHeight="1" x14ac:dyDescent="0.3">
      <c r="A470" s="30" t="s">
        <v>259</v>
      </c>
      <c r="B470" s="30" t="s">
        <v>81</v>
      </c>
      <c r="C470" s="30" t="s">
        <v>1601</v>
      </c>
      <c r="D470" s="30" t="s">
        <v>209</v>
      </c>
      <c r="E470" s="31" t="s">
        <v>1584</v>
      </c>
      <c r="F470" s="32" t="s">
        <v>83</v>
      </c>
      <c r="G470" s="30" t="s">
        <v>1602</v>
      </c>
      <c r="H470" s="30" t="s">
        <v>1603</v>
      </c>
      <c r="I470" s="30" t="s">
        <v>1604</v>
      </c>
      <c r="J470" s="30" t="s">
        <v>1605</v>
      </c>
      <c r="K470" s="30" t="s">
        <v>65</v>
      </c>
      <c r="L470" s="30" t="s">
        <v>66</v>
      </c>
      <c r="M470" s="30" t="s">
        <v>66</v>
      </c>
      <c r="N470" s="33" t="s">
        <v>158</v>
      </c>
      <c r="O470" s="96" t="s">
        <v>66</v>
      </c>
      <c r="P470" s="96" t="s">
        <v>66</v>
      </c>
      <c r="Q470" s="30" t="s">
        <v>69</v>
      </c>
      <c r="R470" s="33" t="s">
        <v>70</v>
      </c>
      <c r="S470" s="35">
        <v>45660</v>
      </c>
      <c r="T470" s="35">
        <v>46022</v>
      </c>
      <c r="U470" s="148">
        <v>0.25</v>
      </c>
      <c r="V470" s="148">
        <v>0.25</v>
      </c>
      <c r="W470" s="148">
        <v>0.25</v>
      </c>
      <c r="X470" s="148">
        <v>0.25</v>
      </c>
      <c r="Y470" s="148">
        <v>1</v>
      </c>
      <c r="Z470" s="37">
        <v>0</v>
      </c>
      <c r="AA470" s="37">
        <v>0</v>
      </c>
      <c r="AB470" s="37">
        <v>0</v>
      </c>
      <c r="AC470" s="37">
        <v>0</v>
      </c>
      <c r="AD470" s="37">
        <v>0</v>
      </c>
      <c r="AE470" s="37">
        <v>0</v>
      </c>
      <c r="AF470" s="37">
        <v>0</v>
      </c>
      <c r="AG470" s="37">
        <v>0</v>
      </c>
      <c r="AH470" s="39" t="s">
        <v>66</v>
      </c>
      <c r="AI470" s="39" t="s">
        <v>66</v>
      </c>
      <c r="AJ470" s="161" t="s">
        <v>66</v>
      </c>
      <c r="AK470" s="30" t="s">
        <v>1589</v>
      </c>
    </row>
    <row r="471" spans="1:37" ht="82.5" customHeight="1" x14ac:dyDescent="0.3">
      <c r="A471" s="30" t="s">
        <v>96</v>
      </c>
      <c r="B471" s="30" t="s">
        <v>57</v>
      </c>
      <c r="C471" s="334" t="s">
        <v>1606</v>
      </c>
      <c r="D471" s="30" t="s">
        <v>370</v>
      </c>
      <c r="E471" s="31" t="s">
        <v>1584</v>
      </c>
      <c r="F471" s="32" t="s">
        <v>91</v>
      </c>
      <c r="G471" s="30" t="s">
        <v>1607</v>
      </c>
      <c r="H471" s="30" t="s">
        <v>1608</v>
      </c>
      <c r="I471" s="30" t="s">
        <v>1609</v>
      </c>
      <c r="J471" s="30" t="s">
        <v>1610</v>
      </c>
      <c r="K471" s="30" t="s">
        <v>65</v>
      </c>
      <c r="L471" s="30" t="s">
        <v>66</v>
      </c>
      <c r="M471" s="30" t="s">
        <v>66</v>
      </c>
      <c r="N471" s="33" t="s">
        <v>158</v>
      </c>
      <c r="O471" s="96" t="s">
        <v>66</v>
      </c>
      <c r="P471" s="96" t="s">
        <v>66</v>
      </c>
      <c r="Q471" s="30" t="s">
        <v>69</v>
      </c>
      <c r="R471" s="33" t="s">
        <v>419</v>
      </c>
      <c r="S471" s="35">
        <v>45660</v>
      </c>
      <c r="T471" s="35">
        <v>46022</v>
      </c>
      <c r="U471" s="36">
        <v>4</v>
      </c>
      <c r="V471" s="36">
        <v>3</v>
      </c>
      <c r="W471" s="36">
        <v>4</v>
      </c>
      <c r="X471" s="36">
        <v>4</v>
      </c>
      <c r="Y471" s="36">
        <v>15</v>
      </c>
      <c r="Z471" s="37">
        <v>0</v>
      </c>
      <c r="AA471" s="37">
        <v>0</v>
      </c>
      <c r="AB471" s="37">
        <v>0</v>
      </c>
      <c r="AC471" s="37">
        <v>0</v>
      </c>
      <c r="AD471" s="37">
        <v>0</v>
      </c>
      <c r="AE471" s="37">
        <v>0</v>
      </c>
      <c r="AF471" s="37">
        <v>0</v>
      </c>
      <c r="AG471" s="37">
        <v>0</v>
      </c>
      <c r="AH471" s="39" t="s">
        <v>66</v>
      </c>
      <c r="AI471" s="39" t="s">
        <v>66</v>
      </c>
      <c r="AJ471" s="161" t="s">
        <v>66</v>
      </c>
      <c r="AK471" s="30" t="s">
        <v>1589</v>
      </c>
    </row>
    <row r="472" spans="1:37" ht="82.5" customHeight="1" x14ac:dyDescent="0.3">
      <c r="A472" s="30" t="s">
        <v>96</v>
      </c>
      <c r="B472" s="30" t="s">
        <v>57</v>
      </c>
      <c r="C472" s="30" t="s">
        <v>1611</v>
      </c>
      <c r="D472" s="30" t="s">
        <v>370</v>
      </c>
      <c r="E472" s="31" t="s">
        <v>1584</v>
      </c>
      <c r="F472" s="32" t="s">
        <v>99</v>
      </c>
      <c r="G472" s="30" t="s">
        <v>1612</v>
      </c>
      <c r="H472" s="30" t="s">
        <v>1613</v>
      </c>
      <c r="I472" s="30" t="s">
        <v>1614</v>
      </c>
      <c r="J472" s="30" t="s">
        <v>1615</v>
      </c>
      <c r="K472" s="30" t="s">
        <v>65</v>
      </c>
      <c r="L472" s="30" t="s">
        <v>66</v>
      </c>
      <c r="M472" s="30" t="s">
        <v>66</v>
      </c>
      <c r="N472" s="33" t="s">
        <v>158</v>
      </c>
      <c r="O472" s="96" t="s">
        <v>66</v>
      </c>
      <c r="P472" s="96" t="s">
        <v>66</v>
      </c>
      <c r="Q472" s="30" t="s">
        <v>69</v>
      </c>
      <c r="R472" s="33" t="s">
        <v>419</v>
      </c>
      <c r="S472" s="35">
        <v>45660</v>
      </c>
      <c r="T472" s="35">
        <v>46022</v>
      </c>
      <c r="U472" s="36">
        <v>2</v>
      </c>
      <c r="V472" s="36">
        <v>4</v>
      </c>
      <c r="W472" s="36">
        <v>2</v>
      </c>
      <c r="X472" s="36">
        <v>2</v>
      </c>
      <c r="Y472" s="36">
        <v>10</v>
      </c>
      <c r="Z472" s="37">
        <v>0</v>
      </c>
      <c r="AA472" s="37">
        <v>0</v>
      </c>
      <c r="AB472" s="37">
        <v>0</v>
      </c>
      <c r="AC472" s="37">
        <v>0</v>
      </c>
      <c r="AD472" s="37">
        <v>0</v>
      </c>
      <c r="AE472" s="37">
        <v>0</v>
      </c>
      <c r="AF472" s="37">
        <v>0</v>
      </c>
      <c r="AG472" s="37">
        <v>0</v>
      </c>
      <c r="AH472" s="39" t="s">
        <v>66</v>
      </c>
      <c r="AI472" s="39" t="s">
        <v>66</v>
      </c>
      <c r="AJ472" s="161" t="s">
        <v>66</v>
      </c>
      <c r="AK472" s="30" t="s">
        <v>1589</v>
      </c>
    </row>
    <row r="473" spans="1:37" ht="82.5" customHeight="1" x14ac:dyDescent="0.3">
      <c r="A473" s="30" t="s">
        <v>277</v>
      </c>
      <c r="B473" s="30" t="s">
        <v>57</v>
      </c>
      <c r="C473" s="43" t="s">
        <v>1616</v>
      </c>
      <c r="D473" s="30" t="s">
        <v>370</v>
      </c>
      <c r="E473" s="31" t="s">
        <v>1584</v>
      </c>
      <c r="F473" s="32" t="s">
        <v>106</v>
      </c>
      <c r="G473" s="43" t="s">
        <v>1617</v>
      </c>
      <c r="H473" s="43" t="s">
        <v>1618</v>
      </c>
      <c r="I473" s="43" t="s">
        <v>1619</v>
      </c>
      <c r="J473" s="43" t="s">
        <v>1620</v>
      </c>
      <c r="K473" s="30" t="s">
        <v>65</v>
      </c>
      <c r="L473" s="30" t="s">
        <v>66</v>
      </c>
      <c r="M473" s="30" t="s">
        <v>66</v>
      </c>
      <c r="N473" s="33" t="s">
        <v>158</v>
      </c>
      <c r="O473" s="96" t="s">
        <v>66</v>
      </c>
      <c r="P473" s="96" t="s">
        <v>66</v>
      </c>
      <c r="Q473" s="30" t="s">
        <v>69</v>
      </c>
      <c r="R473" s="33" t="s">
        <v>419</v>
      </c>
      <c r="S473" s="35">
        <v>45660</v>
      </c>
      <c r="T473" s="35">
        <v>46022</v>
      </c>
      <c r="U473" s="157">
        <v>1</v>
      </c>
      <c r="V473" s="157"/>
      <c r="W473" s="157"/>
      <c r="X473" s="157">
        <v>1</v>
      </c>
      <c r="Y473" s="36">
        <v>2</v>
      </c>
      <c r="Z473" s="37">
        <v>0</v>
      </c>
      <c r="AA473" s="37">
        <v>0</v>
      </c>
      <c r="AB473" s="37">
        <v>0</v>
      </c>
      <c r="AC473" s="37">
        <v>0</v>
      </c>
      <c r="AD473" s="37">
        <v>0</v>
      </c>
      <c r="AE473" s="37">
        <v>0</v>
      </c>
      <c r="AF473" s="37">
        <v>0</v>
      </c>
      <c r="AG473" s="37">
        <v>0</v>
      </c>
      <c r="AH473" s="39" t="s">
        <v>66</v>
      </c>
      <c r="AI473" s="39" t="s">
        <v>66</v>
      </c>
      <c r="AJ473" s="161" t="s">
        <v>66</v>
      </c>
      <c r="AK473" s="30" t="s">
        <v>1589</v>
      </c>
    </row>
    <row r="474" spans="1:37" ht="82.5" customHeight="1" x14ac:dyDescent="0.3">
      <c r="A474" s="30" t="s">
        <v>96</v>
      </c>
      <c r="B474" s="30" t="s">
        <v>217</v>
      </c>
      <c r="C474" s="43" t="s">
        <v>1621</v>
      </c>
      <c r="D474" s="30" t="s">
        <v>370</v>
      </c>
      <c r="E474" s="31" t="s">
        <v>1584</v>
      </c>
      <c r="F474" s="32" t="s">
        <v>161</v>
      </c>
      <c r="G474" s="30" t="s">
        <v>1622</v>
      </c>
      <c r="H474" s="30" t="s">
        <v>1623</v>
      </c>
      <c r="I474" s="30" t="s">
        <v>1624</v>
      </c>
      <c r="J474" s="43" t="s">
        <v>1625</v>
      </c>
      <c r="K474" s="30" t="s">
        <v>65</v>
      </c>
      <c r="L474" s="30" t="s">
        <v>66</v>
      </c>
      <c r="M474" s="30" t="s">
        <v>66</v>
      </c>
      <c r="N474" s="33" t="s">
        <v>158</v>
      </c>
      <c r="O474" s="96" t="s">
        <v>66</v>
      </c>
      <c r="P474" s="96" t="s">
        <v>66</v>
      </c>
      <c r="Q474" s="30" t="s">
        <v>69</v>
      </c>
      <c r="R474" s="33" t="s">
        <v>419</v>
      </c>
      <c r="S474" s="35">
        <v>45660</v>
      </c>
      <c r="T474" s="35">
        <v>46022</v>
      </c>
      <c r="U474" s="49">
        <v>10</v>
      </c>
      <c r="V474" s="49">
        <v>10</v>
      </c>
      <c r="W474" s="49">
        <v>10</v>
      </c>
      <c r="X474" s="49">
        <v>10</v>
      </c>
      <c r="Y474" s="36">
        <v>40</v>
      </c>
      <c r="Z474" s="37">
        <v>0</v>
      </c>
      <c r="AA474" s="37">
        <v>0</v>
      </c>
      <c r="AB474" s="37">
        <v>0</v>
      </c>
      <c r="AC474" s="37">
        <v>0</v>
      </c>
      <c r="AD474" s="37">
        <v>0</v>
      </c>
      <c r="AE474" s="37">
        <v>0</v>
      </c>
      <c r="AF474" s="37">
        <v>0</v>
      </c>
      <c r="AG474" s="37">
        <v>0</v>
      </c>
      <c r="AH474" s="39" t="s">
        <v>66</v>
      </c>
      <c r="AI474" s="39" t="s">
        <v>66</v>
      </c>
      <c r="AJ474" s="161" t="s">
        <v>66</v>
      </c>
      <c r="AK474" s="30" t="s">
        <v>1589</v>
      </c>
    </row>
    <row r="475" spans="1:37" ht="82.5" customHeight="1" x14ac:dyDescent="0.3">
      <c r="A475" s="30" t="s">
        <v>96</v>
      </c>
      <c r="B475" s="30" t="s">
        <v>643</v>
      </c>
      <c r="C475" s="43" t="s">
        <v>1626</v>
      </c>
      <c r="D475" s="30" t="s">
        <v>209</v>
      </c>
      <c r="E475" s="31" t="s">
        <v>1584</v>
      </c>
      <c r="F475" s="32" t="s">
        <v>168</v>
      </c>
      <c r="G475" s="30" t="s">
        <v>1627</v>
      </c>
      <c r="H475" s="30" t="s">
        <v>1628</v>
      </c>
      <c r="I475" s="30" t="s">
        <v>1629</v>
      </c>
      <c r="J475" s="30" t="s">
        <v>1630</v>
      </c>
      <c r="K475" s="30" t="s">
        <v>65</v>
      </c>
      <c r="L475" s="30" t="s">
        <v>66</v>
      </c>
      <c r="M475" s="30" t="s">
        <v>66</v>
      </c>
      <c r="N475" s="33" t="s">
        <v>158</v>
      </c>
      <c r="O475" s="96" t="s">
        <v>66</v>
      </c>
      <c r="P475" s="96" t="s">
        <v>66</v>
      </c>
      <c r="Q475" s="30" t="s">
        <v>69</v>
      </c>
      <c r="R475" s="33" t="s">
        <v>419</v>
      </c>
      <c r="S475" s="35">
        <v>45660</v>
      </c>
      <c r="T475" s="35">
        <v>46022</v>
      </c>
      <c r="U475" s="157">
        <v>10</v>
      </c>
      <c r="V475" s="157">
        <v>15</v>
      </c>
      <c r="W475" s="157">
        <v>15</v>
      </c>
      <c r="X475" s="157">
        <v>10</v>
      </c>
      <c r="Y475" s="36">
        <f>SUM(U475:X475)</f>
        <v>50</v>
      </c>
      <c r="Z475" s="37">
        <v>0</v>
      </c>
      <c r="AA475" s="37">
        <v>0</v>
      </c>
      <c r="AB475" s="37">
        <v>0</v>
      </c>
      <c r="AC475" s="37">
        <v>0</v>
      </c>
      <c r="AD475" s="37">
        <v>0</v>
      </c>
      <c r="AE475" s="37">
        <v>0</v>
      </c>
      <c r="AF475" s="37">
        <v>0</v>
      </c>
      <c r="AG475" s="37">
        <v>0</v>
      </c>
      <c r="AH475" s="39" t="s">
        <v>66</v>
      </c>
      <c r="AI475" s="39" t="s">
        <v>66</v>
      </c>
      <c r="AJ475" s="161" t="s">
        <v>66</v>
      </c>
      <c r="AK475" s="30" t="s">
        <v>1589</v>
      </c>
    </row>
    <row r="476" spans="1:37" ht="82.5" customHeight="1" x14ac:dyDescent="0.3">
      <c r="A476" s="30" t="s">
        <v>96</v>
      </c>
      <c r="B476" s="30" t="s">
        <v>57</v>
      </c>
      <c r="C476" s="43" t="s">
        <v>1631</v>
      </c>
      <c r="D476" s="30" t="s">
        <v>209</v>
      </c>
      <c r="E476" s="31" t="s">
        <v>1584</v>
      </c>
      <c r="F476" s="32" t="s">
        <v>173</v>
      </c>
      <c r="G476" s="30" t="s">
        <v>1632</v>
      </c>
      <c r="H476" s="30" t="s">
        <v>1633</v>
      </c>
      <c r="I476" s="30" t="s">
        <v>1634</v>
      </c>
      <c r="J476" s="30" t="s">
        <v>1635</v>
      </c>
      <c r="K476" s="30" t="s">
        <v>65</v>
      </c>
      <c r="L476" s="30" t="s">
        <v>66</v>
      </c>
      <c r="M476" s="30" t="s">
        <v>66</v>
      </c>
      <c r="N476" s="33" t="s">
        <v>158</v>
      </c>
      <c r="O476" s="96" t="s">
        <v>66</v>
      </c>
      <c r="P476" s="96" t="s">
        <v>66</v>
      </c>
      <c r="Q476" s="30" t="s">
        <v>69</v>
      </c>
      <c r="R476" s="33" t="s">
        <v>419</v>
      </c>
      <c r="S476" s="35">
        <v>45660</v>
      </c>
      <c r="T476" s="35">
        <v>46022</v>
      </c>
      <c r="U476" s="157">
        <v>2</v>
      </c>
      <c r="V476" s="157">
        <v>3</v>
      </c>
      <c r="W476" s="157">
        <v>3</v>
      </c>
      <c r="X476" s="157">
        <v>4</v>
      </c>
      <c r="Y476" s="36">
        <v>12</v>
      </c>
      <c r="Z476" s="37">
        <v>0</v>
      </c>
      <c r="AA476" s="37">
        <v>0</v>
      </c>
      <c r="AB476" s="37">
        <v>0</v>
      </c>
      <c r="AC476" s="37">
        <v>0</v>
      </c>
      <c r="AD476" s="37">
        <v>0</v>
      </c>
      <c r="AE476" s="37">
        <v>0</v>
      </c>
      <c r="AF476" s="37">
        <v>0</v>
      </c>
      <c r="AG476" s="37">
        <v>0</v>
      </c>
      <c r="AH476" s="39" t="s">
        <v>66</v>
      </c>
      <c r="AI476" s="39" t="s">
        <v>66</v>
      </c>
      <c r="AJ476" s="161" t="s">
        <v>66</v>
      </c>
      <c r="AK476" s="30" t="s">
        <v>1589</v>
      </c>
    </row>
    <row r="477" spans="1:37" ht="82.5" customHeight="1" x14ac:dyDescent="0.3">
      <c r="A477" s="30" t="s">
        <v>418</v>
      </c>
      <c r="B477" s="30" t="s">
        <v>643</v>
      </c>
      <c r="C477" s="43" t="s">
        <v>1636</v>
      </c>
      <c r="D477" s="30" t="s">
        <v>209</v>
      </c>
      <c r="E477" s="31" t="s">
        <v>1584</v>
      </c>
      <c r="F477" s="32" t="s">
        <v>180</v>
      </c>
      <c r="G477" s="30" t="s">
        <v>1637</v>
      </c>
      <c r="H477" s="30" t="s">
        <v>1638</v>
      </c>
      <c r="I477" s="30" t="s">
        <v>1639</v>
      </c>
      <c r="J477" s="30" t="s">
        <v>1640</v>
      </c>
      <c r="K477" s="30" t="s">
        <v>65</v>
      </c>
      <c r="L477" s="30" t="s">
        <v>66</v>
      </c>
      <c r="M477" s="30" t="s">
        <v>66</v>
      </c>
      <c r="N477" s="33" t="s">
        <v>158</v>
      </c>
      <c r="O477" s="96" t="s">
        <v>66</v>
      </c>
      <c r="P477" s="96" t="s">
        <v>66</v>
      </c>
      <c r="Q477" s="30" t="s">
        <v>69</v>
      </c>
      <c r="R477" s="33" t="s">
        <v>419</v>
      </c>
      <c r="S477" s="35">
        <v>45660</v>
      </c>
      <c r="T477" s="35">
        <v>46022</v>
      </c>
      <c r="U477" s="157"/>
      <c r="V477" s="157"/>
      <c r="W477" s="157"/>
      <c r="X477" s="157">
        <v>1</v>
      </c>
      <c r="Y477" s="36">
        <v>1</v>
      </c>
      <c r="Z477" s="37">
        <v>0</v>
      </c>
      <c r="AA477" s="37">
        <v>0</v>
      </c>
      <c r="AB477" s="37">
        <v>0</v>
      </c>
      <c r="AC477" s="37">
        <v>0</v>
      </c>
      <c r="AD477" s="37">
        <v>0</v>
      </c>
      <c r="AE477" s="37">
        <v>0</v>
      </c>
      <c r="AF477" s="37">
        <v>0</v>
      </c>
      <c r="AG477" s="37">
        <v>0</v>
      </c>
      <c r="AH477" s="39" t="s">
        <v>66</v>
      </c>
      <c r="AI477" s="39" t="s">
        <v>66</v>
      </c>
      <c r="AJ477" s="161" t="s">
        <v>66</v>
      </c>
      <c r="AK477" s="30" t="s">
        <v>1589</v>
      </c>
    </row>
    <row r="478" spans="1:37" ht="82.5" customHeight="1" x14ac:dyDescent="0.3">
      <c r="A478" s="30" t="s">
        <v>56</v>
      </c>
      <c r="B478" s="30" t="s">
        <v>437</v>
      </c>
      <c r="C478" s="43" t="s">
        <v>1641</v>
      </c>
      <c r="D478" s="30" t="s">
        <v>209</v>
      </c>
      <c r="E478" s="31" t="s">
        <v>1584</v>
      </c>
      <c r="F478" s="32" t="s">
        <v>187</v>
      </c>
      <c r="G478" s="30" t="s">
        <v>1642</v>
      </c>
      <c r="H478" s="30" t="s">
        <v>1643</v>
      </c>
      <c r="I478" s="30" t="s">
        <v>1644</v>
      </c>
      <c r="J478" s="33" t="s">
        <v>1645</v>
      </c>
      <c r="K478" s="30" t="s">
        <v>65</v>
      </c>
      <c r="L478" s="30" t="s">
        <v>66</v>
      </c>
      <c r="M478" s="30" t="s">
        <v>66</v>
      </c>
      <c r="N478" s="33" t="s">
        <v>158</v>
      </c>
      <c r="O478" s="96" t="s">
        <v>66</v>
      </c>
      <c r="P478" s="96" t="s">
        <v>66</v>
      </c>
      <c r="Q478" s="30" t="s">
        <v>69</v>
      </c>
      <c r="R478" s="33" t="s">
        <v>70</v>
      </c>
      <c r="S478" s="35">
        <v>45660</v>
      </c>
      <c r="T478" s="35">
        <v>46022</v>
      </c>
      <c r="U478" s="157">
        <v>1</v>
      </c>
      <c r="V478" s="157"/>
      <c r="W478" s="157">
        <v>1</v>
      </c>
      <c r="X478" s="157"/>
      <c r="Y478" s="36">
        <v>2</v>
      </c>
      <c r="Z478" s="37">
        <v>0</v>
      </c>
      <c r="AA478" s="37">
        <v>0</v>
      </c>
      <c r="AB478" s="37">
        <v>0</v>
      </c>
      <c r="AC478" s="37">
        <v>0</v>
      </c>
      <c r="AD478" s="37">
        <v>0</v>
      </c>
      <c r="AE478" s="37">
        <v>0</v>
      </c>
      <c r="AF478" s="37">
        <v>0</v>
      </c>
      <c r="AG478" s="37">
        <v>0</v>
      </c>
      <c r="AH478" s="39" t="s">
        <v>66</v>
      </c>
      <c r="AI478" s="39" t="s">
        <v>66</v>
      </c>
      <c r="AJ478" s="161" t="s">
        <v>66</v>
      </c>
      <c r="AK478" s="30" t="s">
        <v>1589</v>
      </c>
    </row>
    <row r="479" spans="1:37" ht="21" customHeight="1" x14ac:dyDescent="0.3">
      <c r="A479" s="90"/>
      <c r="B479" s="91"/>
      <c r="C479" s="91"/>
      <c r="D479" s="91"/>
      <c r="E479" s="91"/>
      <c r="F479" s="91"/>
      <c r="G479" s="91"/>
      <c r="H479" s="91"/>
      <c r="I479" s="91"/>
      <c r="J479" s="91"/>
      <c r="K479" s="91"/>
      <c r="L479" s="91"/>
      <c r="M479" s="91"/>
      <c r="N479" s="91"/>
      <c r="O479" s="91"/>
      <c r="P479" s="92" t="s">
        <v>1646</v>
      </c>
      <c r="Q479" s="91"/>
      <c r="R479" s="91"/>
      <c r="S479" s="91"/>
      <c r="T479" s="91"/>
      <c r="U479" s="91"/>
      <c r="V479" s="91"/>
      <c r="W479" s="91"/>
      <c r="X479" s="91"/>
      <c r="Y479" s="91"/>
      <c r="Z479" s="91"/>
      <c r="AA479" s="91"/>
      <c r="AB479" s="91"/>
      <c r="AC479" s="91"/>
      <c r="AD479" s="91"/>
      <c r="AE479" s="92">
        <f>SUM(AE467:AE478)</f>
        <v>4000</v>
      </c>
      <c r="AF479" s="91">
        <f>SUM(AF467:AF478)</f>
        <v>0</v>
      </c>
      <c r="AG479" s="92">
        <f>SUM(AG467:AG478)</f>
        <v>4000</v>
      </c>
      <c r="AH479" s="91"/>
      <c r="AI479" s="91"/>
      <c r="AJ479" s="91"/>
      <c r="AK479" s="93"/>
    </row>
    <row r="480" spans="1:37" ht="21" customHeight="1" x14ac:dyDescent="0.3">
      <c r="A480" s="409"/>
      <c r="B480" s="409"/>
      <c r="C480" s="409"/>
      <c r="D480" s="409"/>
      <c r="E480" s="409"/>
      <c r="F480" s="409"/>
      <c r="G480" s="409"/>
      <c r="H480" s="409"/>
      <c r="I480" s="409"/>
      <c r="J480" s="409"/>
      <c r="K480" s="409"/>
      <c r="L480" s="409"/>
      <c r="M480" s="409"/>
      <c r="N480" s="409"/>
      <c r="O480" s="409"/>
      <c r="P480" s="409"/>
      <c r="Q480" s="409"/>
      <c r="R480" s="409"/>
      <c r="S480" s="409"/>
      <c r="T480" s="409"/>
      <c r="U480" s="409"/>
      <c r="V480" s="409"/>
      <c r="W480" s="409"/>
      <c r="X480" s="409"/>
      <c r="Y480" s="409"/>
      <c r="Z480" s="409"/>
      <c r="AA480" s="409"/>
      <c r="AB480" s="409"/>
      <c r="AC480" s="410"/>
      <c r="AD480" s="410"/>
      <c r="AE480" s="410"/>
      <c r="AF480" s="410"/>
      <c r="AG480" s="411"/>
      <c r="AH480" s="409"/>
      <c r="AI480" s="409"/>
      <c r="AJ480" s="409"/>
      <c r="AK480" s="409"/>
    </row>
    <row r="481" spans="1:37" ht="50.25" customHeight="1" x14ac:dyDescent="0.3">
      <c r="A481" s="412"/>
      <c r="B481" s="413"/>
      <c r="C481" s="413"/>
      <c r="D481" s="413"/>
      <c r="E481" s="413"/>
      <c r="F481" s="413"/>
      <c r="G481" s="413"/>
      <c r="H481" s="413"/>
      <c r="I481" s="413"/>
      <c r="J481" s="413"/>
      <c r="K481" s="413"/>
      <c r="L481" s="413"/>
      <c r="M481" s="413"/>
      <c r="N481" s="413"/>
      <c r="O481" s="413"/>
      <c r="P481" s="413"/>
      <c r="Q481" s="413"/>
      <c r="R481" s="413"/>
      <c r="S481" s="414" t="s">
        <v>1649</v>
      </c>
      <c r="T481" s="413"/>
      <c r="U481" s="413"/>
      <c r="V481" s="413"/>
      <c r="W481" s="413"/>
      <c r="X481" s="413"/>
      <c r="Y481" s="413"/>
      <c r="Z481" s="413"/>
      <c r="AA481" s="413"/>
      <c r="AB481" s="413"/>
      <c r="AC481" s="413"/>
      <c r="AD481" s="413"/>
      <c r="AE481" s="415">
        <f>AE479+AE465+AE411+AE348+AE254+AE246+AE192+AE150+AE114+AE94+AE84+AE73+AE67+AE53+AE49+AE40+AE23</f>
        <v>1011892.6799999999</v>
      </c>
      <c r="AF481" s="415">
        <f>AF479+AF465+AF411+AF348+AF246+AF192+AF150+AF114+AF94+AF84+AF73+AF67+AF53+AF49+AF40+AF23</f>
        <v>479999.33</v>
      </c>
      <c r="AG481" s="415">
        <f>AG479+AG465+AG411+AG348+AG254+AG246+AG192+AG150+AG114+AG94+AG84+AG73+AG67+AG53+AG49+AG40+AG23</f>
        <v>1491892.01</v>
      </c>
      <c r="AH481" s="416"/>
      <c r="AI481" s="416"/>
      <c r="AJ481" s="416"/>
      <c r="AK481" s="417"/>
    </row>
    <row r="482" spans="1:37" ht="15" customHeight="1" x14ac:dyDescent="0.3">
      <c r="O482" s="205"/>
      <c r="P482" s="205"/>
      <c r="AI482" s="205"/>
    </row>
    <row r="483" spans="1:37" ht="15" customHeight="1" x14ac:dyDescent="0.3">
      <c r="O483" s="205"/>
      <c r="P483" s="205"/>
      <c r="AI483" s="205"/>
    </row>
    <row r="484" spans="1:37" ht="15" customHeight="1" x14ac:dyDescent="0.3">
      <c r="O484" s="205"/>
      <c r="P484" s="205"/>
      <c r="AI484" s="205"/>
    </row>
    <row r="485" spans="1:37" ht="15" customHeight="1" x14ac:dyDescent="0.3">
      <c r="O485" s="205"/>
      <c r="P485" s="205"/>
      <c r="AI485" s="205"/>
    </row>
    <row r="486" spans="1:37" ht="15" customHeight="1" x14ac:dyDescent="0.3">
      <c r="O486" s="205"/>
      <c r="P486" s="205"/>
      <c r="AI486" s="205"/>
    </row>
    <row r="487" spans="1:37" ht="15" customHeight="1" x14ac:dyDescent="0.3">
      <c r="O487" s="205"/>
      <c r="P487" s="205"/>
      <c r="AI487" s="205"/>
    </row>
    <row r="488" spans="1:37" ht="15" customHeight="1" x14ac:dyDescent="0.3">
      <c r="O488" s="205"/>
      <c r="P488" s="205"/>
      <c r="AE488" t="s">
        <v>1684</v>
      </c>
      <c r="AI488" s="205"/>
    </row>
    <row r="489" spans="1:37" ht="15" customHeight="1" x14ac:dyDescent="0.3">
      <c r="O489" s="205"/>
      <c r="P489" s="205"/>
      <c r="AI489" s="205"/>
    </row>
    <row r="490" spans="1:37" ht="15.75" customHeight="1" x14ac:dyDescent="0.3">
      <c r="O490" s="205"/>
      <c r="P490" s="205"/>
      <c r="AI490" s="205"/>
    </row>
    <row r="491" spans="1:37" ht="15.75" customHeight="1" x14ac:dyDescent="0.3">
      <c r="O491" s="205"/>
      <c r="P491" s="205"/>
      <c r="AI491" s="429"/>
    </row>
    <row r="492" spans="1:37" ht="15.75" customHeight="1" x14ac:dyDescent="0.3">
      <c r="O492" s="205"/>
      <c r="P492" s="205"/>
      <c r="AI492" s="429"/>
    </row>
    <row r="493" spans="1:37" ht="15.75" customHeight="1" x14ac:dyDescent="0.3">
      <c r="N493" s="205"/>
      <c r="O493" s="205"/>
      <c r="P493" s="205"/>
      <c r="AI493" s="429"/>
    </row>
    <row r="494" spans="1:37" ht="15.75" customHeight="1" x14ac:dyDescent="0.3">
      <c r="O494" s="205"/>
      <c r="P494" s="205"/>
      <c r="AI494" s="429"/>
    </row>
    <row r="495" spans="1:37" ht="15.75" customHeight="1" x14ac:dyDescent="0.3">
      <c r="O495" s="205"/>
      <c r="P495" s="205"/>
      <c r="AI495" s="429"/>
    </row>
    <row r="496" spans="1:37" ht="15.75" customHeight="1" x14ac:dyDescent="0.3">
      <c r="O496" s="205"/>
      <c r="P496" s="205"/>
      <c r="AI496" s="429"/>
    </row>
    <row r="497" spans="15:35" ht="15.75" customHeight="1" x14ac:dyDescent="0.3">
      <c r="O497" s="205"/>
      <c r="P497" s="205"/>
      <c r="S497" s="205"/>
      <c r="AI497" s="429"/>
    </row>
    <row r="498" spans="15:35" ht="15.75" customHeight="1" x14ac:dyDescent="0.3">
      <c r="O498" s="205"/>
      <c r="P498" s="205"/>
      <c r="AI498" s="429"/>
    </row>
    <row r="499" spans="15:35" ht="15.75" customHeight="1" x14ac:dyDescent="0.3">
      <c r="O499" s="205"/>
      <c r="P499" s="205"/>
      <c r="AI499" s="429"/>
    </row>
    <row r="500" spans="15:35" ht="15.75" customHeight="1" x14ac:dyDescent="0.3">
      <c r="O500" s="205"/>
      <c r="P500" s="205"/>
      <c r="AI500" s="429"/>
    </row>
    <row r="501" spans="15:35" ht="15.75" customHeight="1" x14ac:dyDescent="0.3">
      <c r="O501" s="205"/>
      <c r="P501" s="205"/>
      <c r="AI501" s="429"/>
    </row>
    <row r="502" spans="15:35" ht="15.75" customHeight="1" x14ac:dyDescent="0.3">
      <c r="O502" s="205"/>
      <c r="P502" s="205"/>
      <c r="AI502" s="429"/>
    </row>
    <row r="503" spans="15:35" ht="15.75" customHeight="1" x14ac:dyDescent="0.3">
      <c r="O503" s="205"/>
      <c r="P503" s="205"/>
      <c r="AI503" s="429"/>
    </row>
    <row r="504" spans="15:35" ht="15.75" customHeight="1" x14ac:dyDescent="0.3">
      <c r="O504" s="205"/>
      <c r="P504" s="205"/>
      <c r="AI504" s="429"/>
    </row>
    <row r="505" spans="15:35" ht="15.75" customHeight="1" x14ac:dyDescent="0.3">
      <c r="O505" s="205"/>
      <c r="P505" s="205"/>
      <c r="AI505" s="429"/>
    </row>
    <row r="506" spans="15:35" ht="15.75" customHeight="1" x14ac:dyDescent="0.3">
      <c r="O506" s="205"/>
      <c r="P506" s="205"/>
      <c r="AI506" s="429"/>
    </row>
    <row r="507" spans="15:35" ht="15.75" customHeight="1" x14ac:dyDescent="0.3">
      <c r="O507" s="205"/>
      <c r="P507" s="205"/>
      <c r="AI507" s="429"/>
    </row>
    <row r="508" spans="15:35" ht="15.75" customHeight="1" x14ac:dyDescent="0.3">
      <c r="O508" s="205"/>
      <c r="P508" s="205"/>
      <c r="AI508" s="429"/>
    </row>
    <row r="509" spans="15:35" ht="15.75" customHeight="1" x14ac:dyDescent="0.3">
      <c r="O509" s="205"/>
      <c r="P509" s="205"/>
      <c r="AI509" s="429"/>
    </row>
    <row r="510" spans="15:35" ht="15.75" customHeight="1" x14ac:dyDescent="0.3">
      <c r="O510" s="205"/>
      <c r="P510" s="205"/>
      <c r="AI510" s="429"/>
    </row>
    <row r="511" spans="15:35" ht="15.75" customHeight="1" x14ac:dyDescent="0.3">
      <c r="O511" s="205"/>
      <c r="P511" s="205"/>
      <c r="AI511" s="429"/>
    </row>
    <row r="512" spans="15:35" ht="15.75" customHeight="1" x14ac:dyDescent="0.3">
      <c r="O512" s="205"/>
      <c r="P512" s="205"/>
      <c r="AI512" s="429"/>
    </row>
    <row r="513" spans="15:35" ht="15.75" customHeight="1" x14ac:dyDescent="0.3">
      <c r="O513" s="205"/>
      <c r="P513" s="205"/>
      <c r="AI513" s="429"/>
    </row>
    <row r="514" spans="15:35" ht="15.75" customHeight="1" x14ac:dyDescent="0.3">
      <c r="O514" s="205"/>
      <c r="P514" s="205"/>
      <c r="AI514" s="429"/>
    </row>
    <row r="515" spans="15:35" ht="15.75" customHeight="1" x14ac:dyDescent="0.3">
      <c r="O515" s="205"/>
      <c r="P515" s="205"/>
      <c r="AI515" s="429"/>
    </row>
    <row r="516" spans="15:35" ht="15.75" customHeight="1" x14ac:dyDescent="0.3">
      <c r="O516" s="205"/>
      <c r="P516" s="205"/>
      <c r="AI516" s="429"/>
    </row>
    <row r="517" spans="15:35" ht="15.75" customHeight="1" x14ac:dyDescent="0.3">
      <c r="O517" s="205"/>
      <c r="P517" s="205"/>
      <c r="AI517" s="429"/>
    </row>
    <row r="518" spans="15:35" ht="15.75" customHeight="1" x14ac:dyDescent="0.3">
      <c r="O518" s="205"/>
      <c r="P518" s="205"/>
      <c r="AI518" s="429"/>
    </row>
    <row r="519" spans="15:35" ht="15.75" customHeight="1" x14ac:dyDescent="0.3">
      <c r="O519" s="205"/>
      <c r="P519" s="205"/>
      <c r="AI519" s="429"/>
    </row>
    <row r="520" spans="15:35" ht="15.75" customHeight="1" x14ac:dyDescent="0.3">
      <c r="O520" s="205"/>
      <c r="P520" s="205"/>
      <c r="AI520" s="429"/>
    </row>
    <row r="521" spans="15:35" ht="15.75" customHeight="1" x14ac:dyDescent="0.3">
      <c r="O521" s="205"/>
      <c r="P521" s="205"/>
      <c r="AI521" s="429"/>
    </row>
    <row r="522" spans="15:35" ht="15.75" customHeight="1" x14ac:dyDescent="0.3">
      <c r="O522" s="205"/>
      <c r="P522" s="205"/>
      <c r="AI522" s="429"/>
    </row>
    <row r="523" spans="15:35" ht="15.75" customHeight="1" x14ac:dyDescent="0.3">
      <c r="O523" s="205"/>
      <c r="P523" s="205"/>
      <c r="AI523" s="429"/>
    </row>
    <row r="524" spans="15:35" ht="15.75" customHeight="1" x14ac:dyDescent="0.3">
      <c r="O524" s="205"/>
      <c r="P524" s="205"/>
      <c r="AI524" s="429"/>
    </row>
    <row r="525" spans="15:35" ht="15.75" customHeight="1" x14ac:dyDescent="0.3">
      <c r="O525" s="205"/>
      <c r="P525" s="205"/>
      <c r="AI525" s="429"/>
    </row>
    <row r="526" spans="15:35" ht="15.75" customHeight="1" x14ac:dyDescent="0.3">
      <c r="O526" s="205"/>
      <c r="P526" s="205"/>
      <c r="AI526" s="429"/>
    </row>
    <row r="527" spans="15:35" ht="15.75" customHeight="1" x14ac:dyDescent="0.3">
      <c r="O527" s="205"/>
      <c r="P527" s="205"/>
      <c r="AI527" s="429"/>
    </row>
    <row r="528" spans="15:35" ht="15.75" customHeight="1" x14ac:dyDescent="0.3">
      <c r="O528" s="205"/>
      <c r="P528" s="205"/>
      <c r="AI528" s="429"/>
    </row>
    <row r="529" spans="15:35" ht="15.75" customHeight="1" x14ac:dyDescent="0.3">
      <c r="O529" s="205"/>
      <c r="P529" s="205"/>
      <c r="AI529" s="429"/>
    </row>
    <row r="530" spans="15:35" ht="15.75" customHeight="1" x14ac:dyDescent="0.3">
      <c r="O530" s="205"/>
      <c r="P530" s="205"/>
      <c r="AI530" s="429"/>
    </row>
    <row r="531" spans="15:35" ht="15.75" customHeight="1" x14ac:dyDescent="0.3">
      <c r="O531" s="205"/>
      <c r="P531" s="205"/>
      <c r="AI531" s="429"/>
    </row>
    <row r="532" spans="15:35" ht="15.75" customHeight="1" x14ac:dyDescent="0.3">
      <c r="O532" s="205"/>
      <c r="P532" s="205"/>
      <c r="AI532" s="429"/>
    </row>
    <row r="533" spans="15:35" ht="15.75" customHeight="1" x14ac:dyDescent="0.3">
      <c r="O533" s="205"/>
      <c r="P533" s="205"/>
      <c r="AI533" s="429"/>
    </row>
    <row r="534" spans="15:35" ht="15.75" customHeight="1" x14ac:dyDescent="0.3">
      <c r="O534" s="205"/>
      <c r="P534" s="205"/>
      <c r="AI534" s="429"/>
    </row>
    <row r="535" spans="15:35" ht="15.75" customHeight="1" x14ac:dyDescent="0.3">
      <c r="O535" s="205"/>
      <c r="P535" s="205"/>
      <c r="AI535" s="429"/>
    </row>
    <row r="536" spans="15:35" ht="15.75" customHeight="1" x14ac:dyDescent="0.3">
      <c r="O536" s="205"/>
      <c r="P536" s="205"/>
      <c r="AI536" s="429"/>
    </row>
    <row r="537" spans="15:35" ht="15.75" customHeight="1" x14ac:dyDescent="0.3">
      <c r="O537" s="205"/>
      <c r="P537" s="205"/>
      <c r="AI537" s="429"/>
    </row>
    <row r="538" spans="15:35" ht="15.75" customHeight="1" x14ac:dyDescent="0.3">
      <c r="O538" s="205"/>
      <c r="P538" s="205"/>
      <c r="AI538" s="429"/>
    </row>
    <row r="539" spans="15:35" ht="15.75" customHeight="1" x14ac:dyDescent="0.3">
      <c r="O539" s="205"/>
      <c r="P539" s="205"/>
      <c r="AI539" s="429"/>
    </row>
    <row r="540" spans="15:35" ht="15.75" customHeight="1" x14ac:dyDescent="0.3">
      <c r="O540" s="205"/>
      <c r="P540" s="205"/>
      <c r="AI540" s="429"/>
    </row>
    <row r="541" spans="15:35" ht="15.75" customHeight="1" x14ac:dyDescent="0.3">
      <c r="O541" s="205"/>
      <c r="P541" s="205"/>
      <c r="AI541" s="429"/>
    </row>
    <row r="542" spans="15:35" ht="15.75" customHeight="1" x14ac:dyDescent="0.3">
      <c r="O542" s="205"/>
      <c r="P542" s="205"/>
      <c r="AI542" s="429"/>
    </row>
    <row r="543" spans="15:35" ht="15.75" customHeight="1" x14ac:dyDescent="0.3">
      <c r="O543" s="429"/>
      <c r="P543" s="429"/>
      <c r="AI543" s="429"/>
    </row>
    <row r="544" spans="15:35" ht="15.75" customHeight="1" x14ac:dyDescent="0.3">
      <c r="O544" s="429"/>
      <c r="P544" s="429"/>
      <c r="AI544" s="429"/>
    </row>
    <row r="545" spans="15:35" ht="15.75" customHeight="1" x14ac:dyDescent="0.3">
      <c r="O545" s="429"/>
      <c r="P545" s="429"/>
      <c r="AI545" s="429"/>
    </row>
    <row r="546" spans="15:35" ht="15.75" customHeight="1" x14ac:dyDescent="0.3">
      <c r="O546" s="429"/>
      <c r="P546" s="429"/>
      <c r="AI546" s="429"/>
    </row>
    <row r="547" spans="15:35" ht="15.75" customHeight="1" x14ac:dyDescent="0.3">
      <c r="O547" s="429"/>
      <c r="P547" s="429"/>
      <c r="AI547" s="429"/>
    </row>
    <row r="548" spans="15:35" ht="15.75" customHeight="1" x14ac:dyDescent="0.3">
      <c r="O548" s="429"/>
      <c r="P548" s="429"/>
      <c r="AI548" s="429"/>
    </row>
    <row r="549" spans="15:35" ht="15.75" customHeight="1" x14ac:dyDescent="0.3">
      <c r="O549" s="429"/>
      <c r="P549" s="429"/>
      <c r="AI549" s="429"/>
    </row>
    <row r="550" spans="15:35" ht="15.75" customHeight="1" x14ac:dyDescent="0.3">
      <c r="O550" s="429"/>
      <c r="P550" s="429"/>
      <c r="AI550" s="429"/>
    </row>
    <row r="551" spans="15:35" ht="15.75" customHeight="1" x14ac:dyDescent="0.3">
      <c r="O551" s="429"/>
      <c r="P551" s="429"/>
      <c r="AI551" s="429"/>
    </row>
    <row r="552" spans="15:35" ht="15.75" customHeight="1" x14ac:dyDescent="0.3">
      <c r="O552" s="429"/>
      <c r="P552" s="429"/>
      <c r="AI552" s="429"/>
    </row>
    <row r="553" spans="15:35" ht="15.75" customHeight="1" x14ac:dyDescent="0.3">
      <c r="O553" s="429"/>
      <c r="P553" s="429"/>
      <c r="AI553" s="429"/>
    </row>
    <row r="554" spans="15:35" ht="15.75" customHeight="1" x14ac:dyDescent="0.3">
      <c r="O554" s="429"/>
      <c r="P554" s="429"/>
      <c r="AI554" s="429"/>
    </row>
    <row r="555" spans="15:35" ht="15.75" customHeight="1" x14ac:dyDescent="0.3">
      <c r="O555" s="429"/>
      <c r="P555" s="429"/>
      <c r="AI555" s="429"/>
    </row>
    <row r="556" spans="15:35" ht="15.75" customHeight="1" x14ac:dyDescent="0.3">
      <c r="O556" s="429"/>
      <c r="P556" s="429"/>
      <c r="AI556" s="429"/>
    </row>
    <row r="557" spans="15:35" ht="15.75" customHeight="1" x14ac:dyDescent="0.3">
      <c r="O557" s="429"/>
      <c r="P557" s="429"/>
      <c r="AI557" s="429"/>
    </row>
    <row r="558" spans="15:35" ht="15.75" customHeight="1" x14ac:dyDescent="0.3">
      <c r="O558" s="429"/>
      <c r="P558" s="429"/>
      <c r="AI558" s="429"/>
    </row>
    <row r="559" spans="15:35" ht="15.75" customHeight="1" x14ac:dyDescent="0.3">
      <c r="O559" s="429"/>
      <c r="P559" s="429"/>
      <c r="AI559" s="429"/>
    </row>
    <row r="560" spans="15:35" ht="15.75" customHeight="1" x14ac:dyDescent="0.3">
      <c r="O560" s="429"/>
      <c r="P560" s="429"/>
      <c r="AI560" s="429"/>
    </row>
    <row r="561" spans="15:35" ht="15.75" customHeight="1" x14ac:dyDescent="0.3">
      <c r="O561" s="429"/>
      <c r="P561" s="429"/>
      <c r="AI561" s="429"/>
    </row>
    <row r="562" spans="15:35" ht="15.75" customHeight="1" x14ac:dyDescent="0.3">
      <c r="O562" s="429"/>
      <c r="P562" s="429"/>
      <c r="AI562" s="429"/>
    </row>
    <row r="563" spans="15:35" ht="15.75" customHeight="1" x14ac:dyDescent="0.3">
      <c r="O563" s="429"/>
      <c r="P563" s="429"/>
      <c r="AI563" s="429"/>
    </row>
    <row r="564" spans="15:35" ht="15.75" customHeight="1" x14ac:dyDescent="0.3">
      <c r="O564" s="429"/>
      <c r="P564" s="429"/>
      <c r="AI564" s="429"/>
    </row>
    <row r="565" spans="15:35" ht="15.75" customHeight="1" x14ac:dyDescent="0.3">
      <c r="O565" s="429"/>
      <c r="P565" s="429"/>
      <c r="AI565" s="429"/>
    </row>
    <row r="566" spans="15:35" ht="15.75" customHeight="1" x14ac:dyDescent="0.3">
      <c r="O566" s="429"/>
      <c r="P566" s="429"/>
      <c r="AI566" s="429"/>
    </row>
    <row r="567" spans="15:35" ht="15.75" customHeight="1" x14ac:dyDescent="0.3">
      <c r="O567" s="429"/>
      <c r="P567" s="429"/>
      <c r="AI567" s="429"/>
    </row>
    <row r="568" spans="15:35" ht="15.75" customHeight="1" x14ac:dyDescent="0.3">
      <c r="O568" s="429"/>
      <c r="P568" s="429"/>
      <c r="AI568" s="429"/>
    </row>
    <row r="569" spans="15:35" ht="15.75" customHeight="1" x14ac:dyDescent="0.3">
      <c r="O569" s="429"/>
      <c r="P569" s="429"/>
      <c r="AI569" s="429"/>
    </row>
    <row r="570" spans="15:35" ht="15.75" customHeight="1" x14ac:dyDescent="0.3">
      <c r="O570" s="429"/>
      <c r="P570" s="429"/>
      <c r="AI570" s="429"/>
    </row>
    <row r="571" spans="15:35" ht="15.75" customHeight="1" x14ac:dyDescent="0.3">
      <c r="O571" s="429"/>
      <c r="P571" s="429"/>
      <c r="AI571" s="429"/>
    </row>
    <row r="572" spans="15:35" ht="15.75" customHeight="1" x14ac:dyDescent="0.3">
      <c r="O572" s="429"/>
      <c r="P572" s="429"/>
      <c r="AI572" s="429"/>
    </row>
    <row r="573" spans="15:35" ht="15.75" customHeight="1" x14ac:dyDescent="0.3">
      <c r="O573" s="429"/>
      <c r="P573" s="429"/>
      <c r="AI573" s="429"/>
    </row>
    <row r="574" spans="15:35" ht="15.75" customHeight="1" x14ac:dyDescent="0.3">
      <c r="O574" s="429"/>
      <c r="P574" s="429"/>
      <c r="AI574" s="429"/>
    </row>
    <row r="575" spans="15:35" ht="15.75" customHeight="1" x14ac:dyDescent="0.3">
      <c r="O575" s="429"/>
      <c r="P575" s="429"/>
      <c r="AI575" s="429"/>
    </row>
    <row r="576" spans="15:35" ht="15.75" customHeight="1" x14ac:dyDescent="0.3">
      <c r="O576" s="429"/>
      <c r="P576" s="429"/>
      <c r="AI576" s="429"/>
    </row>
    <row r="577" spans="15:35" ht="15.75" customHeight="1" x14ac:dyDescent="0.3">
      <c r="O577" s="429"/>
      <c r="P577" s="429"/>
      <c r="AI577" s="429"/>
    </row>
    <row r="578" spans="15:35" ht="15.75" customHeight="1" x14ac:dyDescent="0.3">
      <c r="O578" s="429"/>
      <c r="P578" s="429"/>
      <c r="AI578" s="429"/>
    </row>
    <row r="579" spans="15:35" ht="15.75" customHeight="1" x14ac:dyDescent="0.3">
      <c r="O579" s="429"/>
      <c r="P579" s="429"/>
      <c r="AI579" s="429"/>
    </row>
    <row r="580" spans="15:35" ht="15.75" customHeight="1" x14ac:dyDescent="0.3">
      <c r="O580" s="429"/>
      <c r="P580" s="429"/>
      <c r="AI580" s="429"/>
    </row>
    <row r="581" spans="15:35" ht="15.75" customHeight="1" x14ac:dyDescent="0.3">
      <c r="O581" s="429"/>
      <c r="P581" s="429"/>
      <c r="AI581" s="429"/>
    </row>
    <row r="582" spans="15:35" ht="15.75" customHeight="1" x14ac:dyDescent="0.3">
      <c r="O582" s="429"/>
      <c r="P582" s="429"/>
      <c r="AI582" s="429"/>
    </row>
    <row r="583" spans="15:35" ht="15.75" customHeight="1" x14ac:dyDescent="0.3">
      <c r="O583" s="429"/>
      <c r="P583" s="429"/>
      <c r="AI583" s="429"/>
    </row>
    <row r="584" spans="15:35" ht="15.75" customHeight="1" x14ac:dyDescent="0.3">
      <c r="O584" s="429"/>
      <c r="P584" s="429"/>
      <c r="AI584" s="429"/>
    </row>
    <row r="585" spans="15:35" ht="15.75" customHeight="1" x14ac:dyDescent="0.3">
      <c r="O585" s="429"/>
      <c r="P585" s="429"/>
      <c r="AI585" s="429"/>
    </row>
    <row r="586" spans="15:35" ht="15.75" customHeight="1" x14ac:dyDescent="0.3">
      <c r="O586" s="429"/>
      <c r="P586" s="429"/>
      <c r="AI586" s="429"/>
    </row>
    <row r="587" spans="15:35" ht="15.75" customHeight="1" x14ac:dyDescent="0.3">
      <c r="O587" s="429"/>
      <c r="P587" s="429"/>
      <c r="AI587" s="429"/>
    </row>
    <row r="588" spans="15:35" ht="15.75" customHeight="1" x14ac:dyDescent="0.3">
      <c r="O588" s="429"/>
      <c r="P588" s="429"/>
      <c r="AI588" s="429"/>
    </row>
    <row r="589" spans="15:35" ht="15.75" customHeight="1" x14ac:dyDescent="0.3">
      <c r="O589" s="429"/>
      <c r="P589" s="429"/>
      <c r="AI589" s="429"/>
    </row>
    <row r="590" spans="15:35" ht="15.75" customHeight="1" x14ac:dyDescent="0.3">
      <c r="O590" s="429"/>
      <c r="P590" s="429"/>
      <c r="AI590" s="429"/>
    </row>
    <row r="591" spans="15:35" ht="15.75" customHeight="1" x14ac:dyDescent="0.3">
      <c r="O591" s="429"/>
      <c r="P591" s="429"/>
      <c r="AI591" s="429"/>
    </row>
    <row r="592" spans="15:35" ht="15.75" customHeight="1" x14ac:dyDescent="0.3">
      <c r="O592" s="429"/>
      <c r="P592" s="429"/>
      <c r="AI592" s="429"/>
    </row>
    <row r="593" spans="15:35" ht="15.75" customHeight="1" x14ac:dyDescent="0.3">
      <c r="O593" s="429"/>
      <c r="P593" s="429"/>
      <c r="AI593" s="429"/>
    </row>
    <row r="594" spans="15:35" ht="15.75" customHeight="1" x14ac:dyDescent="0.3">
      <c r="O594" s="429"/>
      <c r="P594" s="429"/>
      <c r="AI594" s="429"/>
    </row>
    <row r="595" spans="15:35" ht="15.75" customHeight="1" x14ac:dyDescent="0.3">
      <c r="O595" s="429"/>
      <c r="P595" s="429"/>
      <c r="AI595" s="429"/>
    </row>
    <row r="596" spans="15:35" ht="15.75" customHeight="1" x14ac:dyDescent="0.3">
      <c r="O596" s="429"/>
      <c r="P596" s="429"/>
      <c r="AI596" s="429"/>
    </row>
    <row r="597" spans="15:35" ht="15.75" customHeight="1" x14ac:dyDescent="0.3">
      <c r="O597" s="429"/>
      <c r="P597" s="429"/>
      <c r="AI597" s="429"/>
    </row>
    <row r="598" spans="15:35" ht="15.75" customHeight="1" x14ac:dyDescent="0.3">
      <c r="O598" s="429"/>
      <c r="P598" s="429"/>
      <c r="AI598" s="429"/>
    </row>
    <row r="599" spans="15:35" ht="15.75" customHeight="1" x14ac:dyDescent="0.3">
      <c r="O599" s="429"/>
      <c r="P599" s="429"/>
      <c r="AI599" s="429"/>
    </row>
    <row r="600" spans="15:35" ht="15.75" customHeight="1" x14ac:dyDescent="0.3">
      <c r="O600" s="429"/>
      <c r="P600" s="429"/>
      <c r="AI600" s="429"/>
    </row>
    <row r="601" spans="15:35" ht="15.75" customHeight="1" x14ac:dyDescent="0.3">
      <c r="O601" s="429"/>
      <c r="P601" s="429"/>
      <c r="AI601" s="429"/>
    </row>
    <row r="602" spans="15:35" ht="15.75" customHeight="1" x14ac:dyDescent="0.3">
      <c r="O602" s="429"/>
      <c r="P602" s="429"/>
      <c r="AI602" s="429"/>
    </row>
    <row r="603" spans="15:35" ht="15.75" customHeight="1" x14ac:dyDescent="0.3">
      <c r="O603" s="429"/>
      <c r="P603" s="429"/>
      <c r="AI603" s="429"/>
    </row>
    <row r="604" spans="15:35" ht="15.75" customHeight="1" x14ac:dyDescent="0.3">
      <c r="O604" s="429"/>
      <c r="P604" s="429"/>
      <c r="AI604" s="429"/>
    </row>
    <row r="605" spans="15:35" ht="15.75" customHeight="1" x14ac:dyDescent="0.3">
      <c r="O605" s="429"/>
      <c r="P605" s="429"/>
      <c r="AI605" s="429"/>
    </row>
    <row r="606" spans="15:35" ht="15.75" customHeight="1" x14ac:dyDescent="0.3">
      <c r="O606" s="429"/>
      <c r="P606" s="429"/>
      <c r="AI606" s="429"/>
    </row>
    <row r="607" spans="15:35" ht="15.75" customHeight="1" x14ac:dyDescent="0.3">
      <c r="O607" s="429"/>
      <c r="P607" s="429"/>
      <c r="AI607" s="429"/>
    </row>
    <row r="608" spans="15:35" ht="15.75" customHeight="1" x14ac:dyDescent="0.3">
      <c r="O608" s="429"/>
      <c r="P608" s="429"/>
      <c r="AI608" s="429"/>
    </row>
    <row r="609" spans="15:35" ht="15.75" customHeight="1" x14ac:dyDescent="0.3">
      <c r="O609" s="429"/>
      <c r="P609" s="429"/>
      <c r="AI609" s="429"/>
    </row>
    <row r="610" spans="15:35" ht="15.75" customHeight="1" x14ac:dyDescent="0.3">
      <c r="O610" s="429"/>
      <c r="P610" s="429"/>
      <c r="AI610" s="429"/>
    </row>
    <row r="611" spans="15:35" ht="15.75" customHeight="1" x14ac:dyDescent="0.3">
      <c r="O611" s="429"/>
      <c r="P611" s="429"/>
      <c r="AI611" s="429"/>
    </row>
    <row r="612" spans="15:35" ht="15.75" customHeight="1" x14ac:dyDescent="0.3">
      <c r="O612" s="429"/>
      <c r="P612" s="429"/>
      <c r="AI612" s="429"/>
    </row>
    <row r="613" spans="15:35" ht="15.75" customHeight="1" x14ac:dyDescent="0.3">
      <c r="O613" s="429"/>
      <c r="P613" s="429"/>
      <c r="AI613" s="429"/>
    </row>
    <row r="614" spans="15:35" ht="15.75" customHeight="1" x14ac:dyDescent="0.3">
      <c r="O614" s="429"/>
      <c r="P614" s="429"/>
      <c r="AI614" s="429"/>
    </row>
    <row r="615" spans="15:35" ht="15.75" customHeight="1" x14ac:dyDescent="0.3">
      <c r="O615" s="429"/>
      <c r="P615" s="429"/>
      <c r="AI615" s="429"/>
    </row>
    <row r="616" spans="15:35" ht="15.75" customHeight="1" x14ac:dyDescent="0.3">
      <c r="O616" s="429"/>
      <c r="P616" s="429"/>
      <c r="AI616" s="429"/>
    </row>
    <row r="617" spans="15:35" ht="15.75" customHeight="1" x14ac:dyDescent="0.3">
      <c r="O617" s="429"/>
      <c r="P617" s="429"/>
      <c r="AI617" s="429"/>
    </row>
    <row r="618" spans="15:35" ht="15.75" customHeight="1" x14ac:dyDescent="0.3">
      <c r="O618" s="429"/>
      <c r="P618" s="429"/>
      <c r="AI618" s="429"/>
    </row>
    <row r="619" spans="15:35" ht="15.75" customHeight="1" x14ac:dyDescent="0.3">
      <c r="O619" s="429"/>
      <c r="P619" s="429"/>
      <c r="AI619" s="429"/>
    </row>
    <row r="620" spans="15:35" ht="15.75" customHeight="1" x14ac:dyDescent="0.3">
      <c r="O620" s="429"/>
      <c r="P620" s="429"/>
      <c r="AI620" s="429"/>
    </row>
    <row r="621" spans="15:35" ht="15.75" customHeight="1" x14ac:dyDescent="0.3">
      <c r="O621" s="429"/>
      <c r="P621" s="429"/>
      <c r="AI621" s="429"/>
    </row>
    <row r="622" spans="15:35" ht="15.75" customHeight="1" x14ac:dyDescent="0.3">
      <c r="O622" s="429"/>
      <c r="P622" s="429"/>
      <c r="AI622" s="429"/>
    </row>
    <row r="623" spans="15:35" ht="15.75" customHeight="1" x14ac:dyDescent="0.3">
      <c r="O623" s="429"/>
      <c r="P623" s="429"/>
      <c r="AI623" s="429"/>
    </row>
    <row r="624" spans="15:35" ht="15.75" customHeight="1" x14ac:dyDescent="0.3">
      <c r="O624" s="429"/>
      <c r="P624" s="429"/>
      <c r="AI624" s="429"/>
    </row>
    <row r="625" spans="15:35" ht="15.75" customHeight="1" x14ac:dyDescent="0.3">
      <c r="O625" s="429"/>
      <c r="P625" s="429"/>
      <c r="AI625" s="429"/>
    </row>
    <row r="626" spans="15:35" ht="15.75" customHeight="1" x14ac:dyDescent="0.3">
      <c r="O626" s="429"/>
      <c r="P626" s="429"/>
      <c r="AI626" s="429"/>
    </row>
    <row r="627" spans="15:35" ht="15.75" customHeight="1" x14ac:dyDescent="0.3">
      <c r="O627" s="429"/>
      <c r="P627" s="429"/>
      <c r="AI627" s="429"/>
    </row>
    <row r="628" spans="15:35" ht="15.75" customHeight="1" x14ac:dyDescent="0.3">
      <c r="O628" s="429"/>
      <c r="P628" s="429"/>
      <c r="AI628" s="429"/>
    </row>
    <row r="629" spans="15:35" ht="15.75" customHeight="1" x14ac:dyDescent="0.3">
      <c r="O629" s="429"/>
      <c r="P629" s="429"/>
      <c r="AI629" s="429"/>
    </row>
    <row r="630" spans="15:35" ht="15.75" customHeight="1" x14ac:dyDescent="0.3">
      <c r="O630" s="429"/>
      <c r="P630" s="429"/>
      <c r="AI630" s="429"/>
    </row>
    <row r="631" spans="15:35" ht="15.75" customHeight="1" x14ac:dyDescent="0.3">
      <c r="O631" s="429"/>
      <c r="P631" s="429"/>
      <c r="AI631" s="429"/>
    </row>
    <row r="632" spans="15:35" ht="15.75" customHeight="1" x14ac:dyDescent="0.3">
      <c r="O632" s="429"/>
      <c r="P632" s="429"/>
      <c r="AI632" s="429"/>
    </row>
    <row r="633" spans="15:35" ht="15.75" customHeight="1" x14ac:dyDescent="0.3">
      <c r="O633" s="429"/>
      <c r="P633" s="429"/>
      <c r="AI633" s="429"/>
    </row>
    <row r="634" spans="15:35" ht="15.75" customHeight="1" x14ac:dyDescent="0.3">
      <c r="O634" s="429"/>
      <c r="P634" s="429"/>
      <c r="AI634" s="429"/>
    </row>
    <row r="635" spans="15:35" ht="15.75" customHeight="1" x14ac:dyDescent="0.3">
      <c r="O635" s="429"/>
      <c r="P635" s="429"/>
      <c r="AI635" s="429"/>
    </row>
    <row r="636" spans="15:35" ht="15.75" customHeight="1" x14ac:dyDescent="0.3">
      <c r="O636" s="429"/>
      <c r="P636" s="429"/>
      <c r="AI636" s="429"/>
    </row>
    <row r="637" spans="15:35" ht="15.75" customHeight="1" x14ac:dyDescent="0.3">
      <c r="O637" s="429"/>
      <c r="P637" s="429"/>
      <c r="AI637" s="429"/>
    </row>
    <row r="638" spans="15:35" ht="15.75" customHeight="1" x14ac:dyDescent="0.3">
      <c r="O638" s="429"/>
      <c r="P638" s="429"/>
      <c r="AI638" s="429"/>
    </row>
    <row r="639" spans="15:35" ht="15.75" customHeight="1" x14ac:dyDescent="0.3">
      <c r="O639" s="429"/>
      <c r="P639" s="429"/>
      <c r="AI639" s="429"/>
    </row>
    <row r="640" spans="15:35" ht="15.75" customHeight="1" x14ac:dyDescent="0.3">
      <c r="O640" s="429"/>
      <c r="P640" s="429"/>
      <c r="AI640" s="429"/>
    </row>
    <row r="641" spans="15:35" ht="15.75" customHeight="1" x14ac:dyDescent="0.3">
      <c r="O641" s="429"/>
      <c r="P641" s="429"/>
      <c r="AI641" s="429"/>
    </row>
    <row r="642" spans="15:35" ht="15.75" customHeight="1" x14ac:dyDescent="0.3">
      <c r="O642" s="429"/>
      <c r="P642" s="429"/>
      <c r="AI642" s="429"/>
    </row>
    <row r="643" spans="15:35" ht="15.75" customHeight="1" x14ac:dyDescent="0.3">
      <c r="O643" s="429"/>
      <c r="P643" s="429"/>
      <c r="AI643" s="429"/>
    </row>
    <row r="644" spans="15:35" ht="15.75" customHeight="1" x14ac:dyDescent="0.3">
      <c r="O644" s="429"/>
      <c r="P644" s="429"/>
      <c r="AI644" s="429"/>
    </row>
    <row r="645" spans="15:35" ht="15.75" customHeight="1" x14ac:dyDescent="0.3">
      <c r="O645" s="429"/>
      <c r="P645" s="429"/>
      <c r="AI645" s="429"/>
    </row>
    <row r="646" spans="15:35" ht="15.75" customHeight="1" x14ac:dyDescent="0.3">
      <c r="O646" s="429"/>
      <c r="P646" s="429"/>
      <c r="AI646" s="429"/>
    </row>
    <row r="647" spans="15:35" ht="15.75" customHeight="1" x14ac:dyDescent="0.3">
      <c r="O647" s="429"/>
      <c r="P647" s="429"/>
      <c r="AI647" s="429"/>
    </row>
    <row r="648" spans="15:35" ht="15.75" customHeight="1" x14ac:dyDescent="0.3">
      <c r="O648" s="429"/>
      <c r="P648" s="429"/>
      <c r="AI648" s="429"/>
    </row>
    <row r="649" spans="15:35" ht="15.75" customHeight="1" x14ac:dyDescent="0.3">
      <c r="O649" s="429"/>
      <c r="P649" s="429"/>
      <c r="AI649" s="429"/>
    </row>
    <row r="650" spans="15:35" ht="15.75" customHeight="1" x14ac:dyDescent="0.3">
      <c r="O650" s="429"/>
      <c r="P650" s="429"/>
      <c r="AI650" s="429"/>
    </row>
    <row r="651" spans="15:35" ht="15.75" customHeight="1" x14ac:dyDescent="0.3">
      <c r="O651" s="429"/>
      <c r="P651" s="429"/>
      <c r="AI651" s="429"/>
    </row>
    <row r="652" spans="15:35" ht="15.75" customHeight="1" x14ac:dyDescent="0.3">
      <c r="O652" s="429"/>
      <c r="P652" s="429"/>
      <c r="AI652" s="429"/>
    </row>
    <row r="653" spans="15:35" ht="15.75" customHeight="1" x14ac:dyDescent="0.3">
      <c r="O653" s="429"/>
      <c r="P653" s="429"/>
      <c r="AI653" s="429"/>
    </row>
    <row r="654" spans="15:35" ht="15.75" customHeight="1" x14ac:dyDescent="0.3">
      <c r="O654" s="429"/>
      <c r="P654" s="429"/>
      <c r="AI654" s="429"/>
    </row>
    <row r="655" spans="15:35" ht="15.75" customHeight="1" x14ac:dyDescent="0.3">
      <c r="O655" s="429"/>
      <c r="P655" s="429"/>
      <c r="AI655" s="429"/>
    </row>
    <row r="656" spans="15:35" ht="15.75" customHeight="1" x14ac:dyDescent="0.3">
      <c r="O656" s="429"/>
      <c r="P656" s="429"/>
      <c r="AI656" s="429"/>
    </row>
    <row r="657" spans="15:35" ht="15.75" customHeight="1" x14ac:dyDescent="0.3">
      <c r="O657" s="429"/>
      <c r="P657" s="429"/>
      <c r="AI657" s="429"/>
    </row>
    <row r="658" spans="15:35" ht="15.75" customHeight="1" x14ac:dyDescent="0.3">
      <c r="O658" s="429"/>
      <c r="P658" s="429"/>
      <c r="AI658" s="429"/>
    </row>
    <row r="659" spans="15:35" ht="15.75" customHeight="1" x14ac:dyDescent="0.3">
      <c r="O659" s="429"/>
      <c r="P659" s="429"/>
      <c r="AI659" s="429"/>
    </row>
    <row r="660" spans="15:35" ht="15.75" customHeight="1" x14ac:dyDescent="0.3">
      <c r="O660" s="429"/>
      <c r="P660" s="429"/>
      <c r="AI660" s="429"/>
    </row>
    <row r="661" spans="15:35" ht="15.75" customHeight="1" x14ac:dyDescent="0.3">
      <c r="O661" s="429"/>
      <c r="P661" s="429"/>
      <c r="AI661" s="429"/>
    </row>
    <row r="662" spans="15:35" ht="15.75" customHeight="1" x14ac:dyDescent="0.3">
      <c r="O662" s="429"/>
      <c r="P662" s="429"/>
      <c r="AI662" s="429"/>
    </row>
    <row r="663" spans="15:35" ht="15.75" customHeight="1" x14ac:dyDescent="0.3">
      <c r="O663" s="429"/>
      <c r="P663" s="429"/>
      <c r="AI663" s="429"/>
    </row>
    <row r="664" spans="15:35" ht="15.75" customHeight="1" x14ac:dyDescent="0.3">
      <c r="O664" s="429"/>
      <c r="P664" s="429"/>
      <c r="AI664" s="429"/>
    </row>
    <row r="665" spans="15:35" ht="15.75" customHeight="1" x14ac:dyDescent="0.3">
      <c r="O665" s="429"/>
      <c r="P665" s="429"/>
      <c r="AI665" s="429"/>
    </row>
    <row r="666" spans="15:35" ht="15.75" customHeight="1" x14ac:dyDescent="0.3">
      <c r="O666" s="429"/>
      <c r="P666" s="429"/>
      <c r="AI666" s="429"/>
    </row>
    <row r="667" spans="15:35" ht="15.75" customHeight="1" x14ac:dyDescent="0.3">
      <c r="O667" s="429"/>
      <c r="P667" s="429"/>
      <c r="AI667" s="429"/>
    </row>
    <row r="668" spans="15:35" ht="15.75" customHeight="1" x14ac:dyDescent="0.3">
      <c r="O668" s="429"/>
      <c r="P668" s="429"/>
      <c r="AI668" s="429"/>
    </row>
    <row r="669" spans="15:35" ht="15.75" customHeight="1" x14ac:dyDescent="0.3">
      <c r="O669" s="429"/>
      <c r="P669" s="429"/>
      <c r="AI669" s="429"/>
    </row>
    <row r="670" spans="15:35" ht="15.75" customHeight="1" x14ac:dyDescent="0.3">
      <c r="O670" s="429"/>
      <c r="P670" s="429"/>
      <c r="AI670" s="429"/>
    </row>
    <row r="671" spans="15:35" ht="15.75" customHeight="1" x14ac:dyDescent="0.3">
      <c r="O671" s="429"/>
      <c r="P671" s="429"/>
      <c r="AI671" s="429"/>
    </row>
    <row r="672" spans="15:35" ht="15.75" customHeight="1" x14ac:dyDescent="0.3">
      <c r="O672" s="429"/>
      <c r="P672" s="429"/>
      <c r="AI672" s="429"/>
    </row>
    <row r="673" spans="15:35" ht="15.75" customHeight="1" x14ac:dyDescent="0.3">
      <c r="O673" s="429"/>
      <c r="P673" s="429"/>
      <c r="AI673" s="429"/>
    </row>
    <row r="674" spans="15:35" ht="15.75" customHeight="1" x14ac:dyDescent="0.3">
      <c r="O674" s="429"/>
      <c r="P674" s="429"/>
      <c r="AI674" s="429"/>
    </row>
    <row r="675" spans="15:35" ht="15.75" customHeight="1" x14ac:dyDescent="0.3">
      <c r="O675" s="429"/>
      <c r="P675" s="429"/>
      <c r="AI675" s="429"/>
    </row>
    <row r="676" spans="15:35" ht="15.75" customHeight="1" x14ac:dyDescent="0.3">
      <c r="O676" s="429"/>
      <c r="P676" s="429"/>
      <c r="AI676" s="429"/>
    </row>
    <row r="677" spans="15:35" ht="15.75" customHeight="1" x14ac:dyDescent="0.3">
      <c r="O677" s="429"/>
      <c r="P677" s="429"/>
      <c r="AI677" s="429"/>
    </row>
    <row r="678" spans="15:35" ht="15.75" customHeight="1" x14ac:dyDescent="0.3">
      <c r="O678" s="429"/>
      <c r="P678" s="429"/>
      <c r="AI678" s="429"/>
    </row>
    <row r="679" spans="15:35" ht="15.75" customHeight="1" x14ac:dyDescent="0.3">
      <c r="O679" s="429"/>
      <c r="P679" s="429"/>
      <c r="AI679" s="429"/>
    </row>
    <row r="680" spans="15:35" ht="15.75" customHeight="1" x14ac:dyDescent="0.3">
      <c r="O680" s="429"/>
      <c r="P680" s="429"/>
      <c r="AI680" s="429"/>
    </row>
    <row r="681" spans="15:35" ht="15.75" customHeight="1" x14ac:dyDescent="0.3">
      <c r="O681" s="429"/>
      <c r="P681" s="429"/>
      <c r="AI681" s="429"/>
    </row>
    <row r="682" spans="15:35" ht="15.75" customHeight="1" x14ac:dyDescent="0.3">
      <c r="O682" s="429"/>
      <c r="P682" s="429"/>
      <c r="AI682" s="429"/>
    </row>
    <row r="683" spans="15:35" ht="15.75" customHeight="1" x14ac:dyDescent="0.3">
      <c r="O683" s="429"/>
      <c r="P683" s="429"/>
      <c r="AI683" s="429"/>
    </row>
    <row r="684" spans="15:35" ht="15.75" customHeight="1" x14ac:dyDescent="0.3">
      <c r="O684" s="429"/>
      <c r="P684" s="429"/>
      <c r="AI684" s="429"/>
    </row>
    <row r="685" spans="15:35" ht="15.75" customHeight="1" x14ac:dyDescent="0.3">
      <c r="O685" s="429"/>
      <c r="P685" s="429"/>
      <c r="AI685" s="429"/>
    </row>
    <row r="686" spans="15:35" ht="15.75" customHeight="1" x14ac:dyDescent="0.3">
      <c r="O686" s="429"/>
      <c r="P686" s="429"/>
      <c r="AI686" s="429"/>
    </row>
    <row r="687" spans="15:35" ht="15.75" customHeight="1" x14ac:dyDescent="0.3">
      <c r="O687" s="429"/>
      <c r="P687" s="429"/>
      <c r="AI687" s="429"/>
    </row>
    <row r="688" spans="15:35" ht="15.75" customHeight="1" x14ac:dyDescent="0.3">
      <c r="O688" s="429"/>
      <c r="P688" s="429"/>
      <c r="AI688" s="429"/>
    </row>
    <row r="689" spans="15:35" ht="15.75" customHeight="1" x14ac:dyDescent="0.3">
      <c r="O689" s="429"/>
      <c r="P689" s="429"/>
      <c r="AI689" s="429"/>
    </row>
    <row r="690" spans="15:35" ht="15.75" customHeight="1" x14ac:dyDescent="0.3">
      <c r="O690" s="429"/>
      <c r="P690" s="429"/>
      <c r="AI690" s="429"/>
    </row>
    <row r="691" spans="15:35" ht="15.75" customHeight="1" x14ac:dyDescent="0.3">
      <c r="O691" s="429"/>
      <c r="P691" s="429"/>
      <c r="AI691" s="429"/>
    </row>
    <row r="692" spans="15:35" ht="15.75" customHeight="1" x14ac:dyDescent="0.3">
      <c r="O692" s="429"/>
      <c r="P692" s="429"/>
      <c r="AI692" s="429"/>
    </row>
    <row r="693" spans="15:35" ht="15.75" customHeight="1" x14ac:dyDescent="0.3">
      <c r="O693" s="429"/>
      <c r="P693" s="429"/>
      <c r="AI693" s="429"/>
    </row>
    <row r="694" spans="15:35" ht="15.75" customHeight="1" x14ac:dyDescent="0.3">
      <c r="O694" s="429"/>
      <c r="P694" s="429"/>
      <c r="AI694" s="429"/>
    </row>
    <row r="695" spans="15:35" ht="15.75" customHeight="1" x14ac:dyDescent="0.3">
      <c r="O695" s="429"/>
      <c r="P695" s="429"/>
      <c r="AI695" s="429"/>
    </row>
    <row r="696" spans="15:35" ht="15.75" customHeight="1" x14ac:dyDescent="0.3">
      <c r="O696" s="429"/>
      <c r="P696" s="429"/>
      <c r="AI696" s="429"/>
    </row>
    <row r="697" spans="15:35" ht="15.75" customHeight="1" x14ac:dyDescent="0.3">
      <c r="O697" s="429"/>
      <c r="P697" s="429"/>
      <c r="AI697" s="429"/>
    </row>
    <row r="698" spans="15:35" ht="15.75" customHeight="1" x14ac:dyDescent="0.3">
      <c r="O698" s="429"/>
      <c r="P698" s="429"/>
      <c r="AI698" s="429"/>
    </row>
    <row r="699" spans="15:35" ht="15.75" customHeight="1" x14ac:dyDescent="0.3">
      <c r="O699" s="429"/>
      <c r="P699" s="429"/>
      <c r="AI699" s="429"/>
    </row>
    <row r="700" spans="15:35" ht="15.75" customHeight="1" x14ac:dyDescent="0.3">
      <c r="O700" s="429"/>
      <c r="P700" s="429"/>
      <c r="AI700" s="429"/>
    </row>
    <row r="701" spans="15:35" ht="15.75" customHeight="1" x14ac:dyDescent="0.3">
      <c r="O701" s="429"/>
      <c r="P701" s="429"/>
      <c r="AI701" s="429"/>
    </row>
    <row r="702" spans="15:35" ht="15.75" customHeight="1" x14ac:dyDescent="0.3">
      <c r="O702" s="429"/>
      <c r="P702" s="429"/>
      <c r="AI702" s="429"/>
    </row>
    <row r="703" spans="15:35" ht="15.75" customHeight="1" x14ac:dyDescent="0.3">
      <c r="O703" s="429"/>
      <c r="P703" s="429"/>
      <c r="AI703" s="429"/>
    </row>
    <row r="704" spans="15:35" ht="15.75" customHeight="1" x14ac:dyDescent="0.3">
      <c r="O704" s="429"/>
      <c r="P704" s="429"/>
      <c r="AI704" s="429"/>
    </row>
    <row r="705" spans="15:35" ht="15.75" customHeight="1" x14ac:dyDescent="0.3">
      <c r="O705" s="429"/>
      <c r="P705" s="429"/>
      <c r="AI705" s="429"/>
    </row>
    <row r="706" spans="15:35" ht="15.75" customHeight="1" x14ac:dyDescent="0.3">
      <c r="O706" s="429"/>
      <c r="P706" s="429"/>
      <c r="AI706" s="429"/>
    </row>
    <row r="707" spans="15:35" ht="15.75" customHeight="1" x14ac:dyDescent="0.3">
      <c r="O707" s="429"/>
      <c r="P707" s="429"/>
      <c r="AI707" s="429"/>
    </row>
    <row r="708" spans="15:35" ht="15.75" customHeight="1" x14ac:dyDescent="0.3">
      <c r="O708" s="429"/>
      <c r="P708" s="429"/>
      <c r="AI708" s="429"/>
    </row>
    <row r="709" spans="15:35" ht="15.75" customHeight="1" x14ac:dyDescent="0.3">
      <c r="O709" s="429"/>
      <c r="P709" s="429"/>
      <c r="AI709" s="429"/>
    </row>
    <row r="710" spans="15:35" ht="15.75" customHeight="1" x14ac:dyDescent="0.3">
      <c r="O710" s="429"/>
      <c r="P710" s="429"/>
      <c r="AI710" s="429"/>
    </row>
    <row r="711" spans="15:35" ht="15.75" customHeight="1" x14ac:dyDescent="0.3">
      <c r="O711" s="429"/>
      <c r="P711" s="429"/>
      <c r="AI711" s="429"/>
    </row>
    <row r="712" spans="15:35" ht="15.75" customHeight="1" x14ac:dyDescent="0.3">
      <c r="O712" s="429"/>
      <c r="P712" s="429"/>
      <c r="AI712" s="429"/>
    </row>
    <row r="713" spans="15:35" ht="15.75" customHeight="1" x14ac:dyDescent="0.3">
      <c r="O713" s="429"/>
      <c r="P713" s="429"/>
      <c r="AI713" s="429"/>
    </row>
    <row r="714" spans="15:35" ht="15.75" customHeight="1" x14ac:dyDescent="0.3">
      <c r="O714" s="429"/>
      <c r="P714" s="429"/>
      <c r="AI714" s="429"/>
    </row>
    <row r="715" spans="15:35" ht="15.75" customHeight="1" x14ac:dyDescent="0.3">
      <c r="O715" s="429"/>
      <c r="P715" s="429"/>
      <c r="AI715" s="429"/>
    </row>
    <row r="716" spans="15:35" ht="15.75" customHeight="1" x14ac:dyDescent="0.3">
      <c r="O716" s="429"/>
      <c r="P716" s="429"/>
      <c r="AI716" s="429"/>
    </row>
    <row r="717" spans="15:35" ht="15.75" customHeight="1" x14ac:dyDescent="0.3">
      <c r="O717" s="429"/>
      <c r="P717" s="429"/>
      <c r="AI717" s="429"/>
    </row>
    <row r="718" spans="15:35" ht="15.75" customHeight="1" x14ac:dyDescent="0.3">
      <c r="O718" s="429"/>
      <c r="P718" s="429"/>
      <c r="AI718" s="429"/>
    </row>
    <row r="719" spans="15:35" ht="15.75" customHeight="1" x14ac:dyDescent="0.3">
      <c r="O719" s="429"/>
      <c r="P719" s="429"/>
      <c r="AI719" s="429"/>
    </row>
    <row r="720" spans="15:35" ht="15.75" customHeight="1" x14ac:dyDescent="0.3">
      <c r="O720" s="429"/>
      <c r="P720" s="429"/>
      <c r="AI720" s="429"/>
    </row>
    <row r="721" spans="15:35" ht="15.75" customHeight="1" x14ac:dyDescent="0.3">
      <c r="O721" s="429"/>
      <c r="P721" s="429"/>
      <c r="AI721" s="429"/>
    </row>
    <row r="722" spans="15:35" ht="15.75" customHeight="1" x14ac:dyDescent="0.3">
      <c r="O722" s="429"/>
      <c r="P722" s="429"/>
      <c r="AI722" s="429"/>
    </row>
    <row r="723" spans="15:35" ht="15.75" customHeight="1" x14ac:dyDescent="0.3">
      <c r="O723" s="429"/>
      <c r="P723" s="429"/>
      <c r="AI723" s="429"/>
    </row>
    <row r="724" spans="15:35" ht="15.75" customHeight="1" x14ac:dyDescent="0.3">
      <c r="O724" s="429"/>
      <c r="P724" s="429"/>
      <c r="AI724" s="429"/>
    </row>
    <row r="725" spans="15:35" ht="15.75" customHeight="1" x14ac:dyDescent="0.3">
      <c r="O725" s="429"/>
      <c r="P725" s="429"/>
      <c r="AI725" s="429"/>
    </row>
    <row r="726" spans="15:35" ht="15.75" customHeight="1" x14ac:dyDescent="0.3">
      <c r="O726" s="429"/>
      <c r="P726" s="429"/>
      <c r="AI726" s="429"/>
    </row>
    <row r="727" spans="15:35" ht="15.75" customHeight="1" x14ac:dyDescent="0.3">
      <c r="O727" s="429"/>
      <c r="P727" s="429"/>
      <c r="AI727" s="429"/>
    </row>
    <row r="728" spans="15:35" ht="15.75" customHeight="1" x14ac:dyDescent="0.3">
      <c r="O728" s="429"/>
      <c r="P728" s="429"/>
      <c r="AI728" s="429"/>
    </row>
    <row r="729" spans="15:35" ht="15.75" customHeight="1" x14ac:dyDescent="0.3">
      <c r="O729" s="429"/>
      <c r="P729" s="429"/>
      <c r="AI729" s="429"/>
    </row>
    <row r="730" spans="15:35" ht="15.75" customHeight="1" x14ac:dyDescent="0.3">
      <c r="O730" s="429"/>
      <c r="P730" s="429"/>
      <c r="AI730" s="429"/>
    </row>
    <row r="731" spans="15:35" ht="15.75" customHeight="1" x14ac:dyDescent="0.3">
      <c r="O731" s="429"/>
      <c r="P731" s="429"/>
      <c r="AI731" s="429"/>
    </row>
    <row r="732" spans="15:35" ht="15.75" customHeight="1" x14ac:dyDescent="0.3">
      <c r="O732" s="429"/>
      <c r="P732" s="429"/>
      <c r="AI732" s="429"/>
    </row>
    <row r="733" spans="15:35" ht="15.75" customHeight="1" x14ac:dyDescent="0.3">
      <c r="O733" s="429"/>
      <c r="P733" s="429"/>
      <c r="AI733" s="429"/>
    </row>
    <row r="734" spans="15:35" ht="15.75" customHeight="1" x14ac:dyDescent="0.3">
      <c r="O734" s="429"/>
      <c r="P734" s="429"/>
      <c r="AI734" s="429"/>
    </row>
    <row r="735" spans="15:35" ht="15.75" customHeight="1" x14ac:dyDescent="0.3">
      <c r="O735" s="429"/>
      <c r="P735" s="429"/>
      <c r="AI735" s="429"/>
    </row>
    <row r="736" spans="15:35" ht="15.75" customHeight="1" x14ac:dyDescent="0.3">
      <c r="O736" s="429"/>
      <c r="P736" s="429"/>
      <c r="AI736" s="429"/>
    </row>
    <row r="737" spans="15:35" ht="15.75" customHeight="1" x14ac:dyDescent="0.3">
      <c r="O737" s="429"/>
      <c r="P737" s="429"/>
      <c r="AI737" s="429"/>
    </row>
    <row r="738" spans="15:35" ht="15.75" customHeight="1" x14ac:dyDescent="0.3">
      <c r="O738" s="429"/>
      <c r="P738" s="429"/>
      <c r="AI738" s="429"/>
    </row>
    <row r="739" spans="15:35" ht="15.75" customHeight="1" x14ac:dyDescent="0.3">
      <c r="O739" s="429"/>
      <c r="P739" s="429"/>
      <c r="AI739" s="429"/>
    </row>
    <row r="740" spans="15:35" ht="15.75" customHeight="1" x14ac:dyDescent="0.3">
      <c r="O740" s="429"/>
      <c r="P740" s="429"/>
      <c r="AI740" s="429"/>
    </row>
    <row r="741" spans="15:35" ht="15.75" customHeight="1" x14ac:dyDescent="0.3">
      <c r="O741" s="429"/>
      <c r="P741" s="429"/>
      <c r="AI741" s="429"/>
    </row>
    <row r="742" spans="15:35" ht="15.75" customHeight="1" x14ac:dyDescent="0.3">
      <c r="O742" s="429"/>
      <c r="P742" s="429"/>
      <c r="AI742" s="429"/>
    </row>
    <row r="743" spans="15:35" ht="15.75" customHeight="1" x14ac:dyDescent="0.3">
      <c r="O743" s="429"/>
      <c r="P743" s="429"/>
      <c r="AI743" s="429"/>
    </row>
    <row r="744" spans="15:35" ht="15.75" customHeight="1" x14ac:dyDescent="0.3">
      <c r="O744" s="429"/>
      <c r="P744" s="429"/>
      <c r="AI744" s="429"/>
    </row>
    <row r="745" spans="15:35" ht="15.75" customHeight="1" x14ac:dyDescent="0.3">
      <c r="O745" s="429"/>
      <c r="P745" s="429"/>
      <c r="AI745" s="429"/>
    </row>
    <row r="746" spans="15:35" ht="15.75" customHeight="1" x14ac:dyDescent="0.3">
      <c r="O746" s="429"/>
      <c r="P746" s="429"/>
      <c r="AI746" s="429"/>
    </row>
    <row r="747" spans="15:35" ht="15.75" customHeight="1" x14ac:dyDescent="0.3">
      <c r="O747" s="429"/>
      <c r="P747" s="429"/>
      <c r="AI747" s="429"/>
    </row>
    <row r="748" spans="15:35" ht="15.75" customHeight="1" x14ac:dyDescent="0.3">
      <c r="O748" s="429"/>
      <c r="P748" s="429"/>
      <c r="AI748" s="429"/>
    </row>
    <row r="749" spans="15:35" ht="15.75" customHeight="1" x14ac:dyDescent="0.3">
      <c r="O749" s="429"/>
      <c r="P749" s="429"/>
      <c r="AI749" s="429"/>
    </row>
    <row r="750" spans="15:35" ht="15.75" customHeight="1" x14ac:dyDescent="0.3">
      <c r="O750" s="429"/>
      <c r="P750" s="429"/>
      <c r="AI750" s="429"/>
    </row>
    <row r="751" spans="15:35" ht="15.75" customHeight="1" x14ac:dyDescent="0.3">
      <c r="O751" s="429"/>
      <c r="P751" s="429"/>
      <c r="AI751" s="429"/>
    </row>
    <row r="752" spans="15:35" ht="15.75" customHeight="1" x14ac:dyDescent="0.3">
      <c r="O752" s="429"/>
      <c r="P752" s="429"/>
      <c r="AI752" s="429"/>
    </row>
    <row r="753" spans="15:35" ht="15.75" customHeight="1" x14ac:dyDescent="0.3">
      <c r="O753" s="429"/>
      <c r="P753" s="429"/>
      <c r="AI753" s="429"/>
    </row>
    <row r="754" spans="15:35" ht="15.75" customHeight="1" x14ac:dyDescent="0.3">
      <c r="O754" s="429"/>
      <c r="P754" s="429"/>
      <c r="AI754" s="429"/>
    </row>
    <row r="755" spans="15:35" ht="15.75" customHeight="1" x14ac:dyDescent="0.3">
      <c r="O755" s="429"/>
      <c r="P755" s="429"/>
      <c r="AI755" s="429"/>
    </row>
    <row r="756" spans="15:35" ht="15.75" customHeight="1" x14ac:dyDescent="0.3">
      <c r="O756" s="429"/>
      <c r="P756" s="429"/>
      <c r="AI756" s="429"/>
    </row>
    <row r="757" spans="15:35" ht="15.75" customHeight="1" x14ac:dyDescent="0.3">
      <c r="O757" s="429"/>
      <c r="P757" s="429"/>
      <c r="AI757" s="429"/>
    </row>
    <row r="758" spans="15:35" ht="15.75" customHeight="1" x14ac:dyDescent="0.3">
      <c r="O758" s="429"/>
      <c r="P758" s="429"/>
      <c r="AI758" s="429"/>
    </row>
    <row r="759" spans="15:35" ht="15.75" customHeight="1" x14ac:dyDescent="0.3">
      <c r="O759" s="429"/>
      <c r="P759" s="429"/>
      <c r="AI759" s="429"/>
    </row>
    <row r="760" spans="15:35" ht="15.75" customHeight="1" x14ac:dyDescent="0.3">
      <c r="O760" s="429"/>
      <c r="P760" s="429"/>
      <c r="AI760" s="429"/>
    </row>
    <row r="761" spans="15:35" ht="15.75" customHeight="1" x14ac:dyDescent="0.3">
      <c r="O761" s="429"/>
      <c r="P761" s="429"/>
      <c r="AI761" s="429"/>
    </row>
    <row r="762" spans="15:35" ht="15.75" customHeight="1" x14ac:dyDescent="0.3">
      <c r="O762" s="429"/>
      <c r="P762" s="429"/>
      <c r="AI762" s="429"/>
    </row>
    <row r="763" spans="15:35" ht="15.75" customHeight="1" x14ac:dyDescent="0.3">
      <c r="O763" s="429"/>
      <c r="P763" s="429"/>
      <c r="AI763" s="429"/>
    </row>
    <row r="764" spans="15:35" ht="15.75" customHeight="1" x14ac:dyDescent="0.3">
      <c r="O764" s="429"/>
      <c r="P764" s="429"/>
      <c r="AI764" s="429"/>
    </row>
    <row r="765" spans="15:35" ht="15.75" customHeight="1" x14ac:dyDescent="0.3">
      <c r="O765" s="429"/>
      <c r="P765" s="429"/>
      <c r="AI765" s="429"/>
    </row>
    <row r="766" spans="15:35" ht="15.75" customHeight="1" x14ac:dyDescent="0.3">
      <c r="O766" s="429"/>
      <c r="P766" s="429"/>
      <c r="AI766" s="429"/>
    </row>
    <row r="767" spans="15:35" ht="15.75" customHeight="1" x14ac:dyDescent="0.3">
      <c r="O767" s="429"/>
      <c r="P767" s="429"/>
      <c r="AI767" s="429"/>
    </row>
    <row r="768" spans="15:35" ht="15.75" customHeight="1" x14ac:dyDescent="0.3">
      <c r="O768" s="429"/>
      <c r="P768" s="429"/>
      <c r="AI768" s="429"/>
    </row>
    <row r="769" spans="15:35" ht="15.75" customHeight="1" x14ac:dyDescent="0.3">
      <c r="O769" s="429"/>
      <c r="P769" s="429"/>
      <c r="AI769" s="429"/>
    </row>
    <row r="770" spans="15:35" ht="15.75" customHeight="1" x14ac:dyDescent="0.3">
      <c r="O770" s="429"/>
      <c r="P770" s="429"/>
      <c r="AI770" s="429"/>
    </row>
    <row r="771" spans="15:35" ht="15.75" customHeight="1" x14ac:dyDescent="0.3">
      <c r="O771" s="429"/>
      <c r="P771" s="429"/>
      <c r="AI771" s="429"/>
    </row>
    <row r="772" spans="15:35" ht="15.75" customHeight="1" x14ac:dyDescent="0.3">
      <c r="O772" s="429"/>
      <c r="P772" s="429"/>
      <c r="AI772" s="429"/>
    </row>
    <row r="773" spans="15:35" ht="15.75" customHeight="1" x14ac:dyDescent="0.3">
      <c r="O773" s="429"/>
      <c r="P773" s="429"/>
      <c r="AI773" s="429"/>
    </row>
    <row r="774" spans="15:35" ht="15.75" customHeight="1" x14ac:dyDescent="0.3">
      <c r="O774" s="429"/>
      <c r="P774" s="429"/>
      <c r="AI774" s="429"/>
    </row>
    <row r="775" spans="15:35" ht="15.75" customHeight="1" x14ac:dyDescent="0.3">
      <c r="O775" s="429"/>
      <c r="P775" s="429"/>
      <c r="AI775" s="429"/>
    </row>
    <row r="776" spans="15:35" ht="15.75" customHeight="1" x14ac:dyDescent="0.3">
      <c r="O776" s="429"/>
      <c r="P776" s="429"/>
      <c r="AI776" s="429"/>
    </row>
    <row r="777" spans="15:35" ht="15.75" customHeight="1" x14ac:dyDescent="0.3">
      <c r="O777" s="429"/>
      <c r="P777" s="429"/>
      <c r="AI777" s="429"/>
    </row>
    <row r="778" spans="15:35" ht="15.75" customHeight="1" x14ac:dyDescent="0.3">
      <c r="O778" s="429"/>
      <c r="P778" s="429"/>
      <c r="AI778" s="429"/>
    </row>
    <row r="779" spans="15:35" ht="15.75" customHeight="1" x14ac:dyDescent="0.3">
      <c r="O779" s="429"/>
      <c r="P779" s="429"/>
      <c r="AI779" s="429"/>
    </row>
    <row r="780" spans="15:35" ht="15.75" customHeight="1" x14ac:dyDescent="0.3">
      <c r="O780" s="429"/>
      <c r="P780" s="429"/>
      <c r="AI780" s="429"/>
    </row>
    <row r="781" spans="15:35" ht="15.75" customHeight="1" x14ac:dyDescent="0.3">
      <c r="O781" s="429"/>
      <c r="P781" s="429"/>
      <c r="AI781" s="429"/>
    </row>
    <row r="782" spans="15:35" ht="15.75" customHeight="1" x14ac:dyDescent="0.3">
      <c r="O782" s="429"/>
      <c r="P782" s="429"/>
      <c r="AI782" s="429"/>
    </row>
    <row r="783" spans="15:35" ht="15.75" customHeight="1" x14ac:dyDescent="0.3">
      <c r="O783" s="429"/>
      <c r="P783" s="429"/>
      <c r="AI783" s="429"/>
    </row>
    <row r="784" spans="15:35" ht="15.75" customHeight="1" x14ac:dyDescent="0.3">
      <c r="O784" s="429"/>
      <c r="P784" s="429"/>
      <c r="AI784" s="429"/>
    </row>
    <row r="785" spans="15:35" ht="15.75" customHeight="1" x14ac:dyDescent="0.3">
      <c r="O785" s="429"/>
      <c r="P785" s="429"/>
      <c r="AI785" s="429"/>
    </row>
    <row r="786" spans="15:35" ht="15.75" customHeight="1" x14ac:dyDescent="0.3">
      <c r="O786" s="429"/>
      <c r="P786" s="429"/>
      <c r="AI786" s="429"/>
    </row>
    <row r="787" spans="15:35" ht="15.75" customHeight="1" x14ac:dyDescent="0.3">
      <c r="O787" s="429"/>
      <c r="P787" s="429"/>
      <c r="AI787" s="429"/>
    </row>
    <row r="788" spans="15:35" ht="15.75" customHeight="1" x14ac:dyDescent="0.3">
      <c r="O788" s="429"/>
      <c r="P788" s="429"/>
      <c r="AI788" s="429"/>
    </row>
    <row r="789" spans="15:35" ht="15.75" customHeight="1" x14ac:dyDescent="0.3">
      <c r="O789" s="429"/>
      <c r="P789" s="429"/>
      <c r="AI789" s="429"/>
    </row>
    <row r="790" spans="15:35" ht="15.75" customHeight="1" x14ac:dyDescent="0.3">
      <c r="O790" s="429"/>
      <c r="P790" s="429"/>
      <c r="AI790" s="429"/>
    </row>
    <row r="791" spans="15:35" ht="15.75" customHeight="1" x14ac:dyDescent="0.3">
      <c r="O791" s="429"/>
      <c r="P791" s="429"/>
      <c r="AI791" s="429"/>
    </row>
    <row r="792" spans="15:35" ht="15.75" customHeight="1" x14ac:dyDescent="0.3">
      <c r="O792" s="429"/>
      <c r="P792" s="429"/>
      <c r="AI792" s="429"/>
    </row>
    <row r="793" spans="15:35" ht="15.75" customHeight="1" x14ac:dyDescent="0.3">
      <c r="O793" s="429"/>
      <c r="P793" s="429"/>
      <c r="AI793" s="429"/>
    </row>
    <row r="794" spans="15:35" ht="15.75" customHeight="1" x14ac:dyDescent="0.3">
      <c r="O794" s="429"/>
      <c r="P794" s="429"/>
      <c r="AI794" s="429"/>
    </row>
    <row r="795" spans="15:35" ht="15.75" customHeight="1" x14ac:dyDescent="0.3">
      <c r="O795" s="429"/>
      <c r="P795" s="429"/>
      <c r="AI795" s="429"/>
    </row>
    <row r="796" spans="15:35" ht="15.75" customHeight="1" x14ac:dyDescent="0.3">
      <c r="O796" s="429"/>
      <c r="P796" s="429"/>
      <c r="AI796" s="429"/>
    </row>
    <row r="797" spans="15:35" ht="15.75" customHeight="1" x14ac:dyDescent="0.3">
      <c r="O797" s="429"/>
      <c r="P797" s="429"/>
      <c r="AI797" s="429"/>
    </row>
    <row r="798" spans="15:35" ht="15.75" customHeight="1" x14ac:dyDescent="0.3">
      <c r="O798" s="429"/>
      <c r="P798" s="429"/>
      <c r="AI798" s="429"/>
    </row>
    <row r="799" spans="15:35" ht="15.75" customHeight="1" x14ac:dyDescent="0.3">
      <c r="O799" s="429"/>
      <c r="P799" s="429"/>
      <c r="AI799" s="429"/>
    </row>
    <row r="800" spans="15:35" ht="15.75" customHeight="1" x14ac:dyDescent="0.3">
      <c r="O800" s="429"/>
      <c r="P800" s="429"/>
      <c r="AI800" s="429"/>
    </row>
    <row r="801" spans="15:35" ht="15.75" customHeight="1" x14ac:dyDescent="0.3">
      <c r="O801" s="429"/>
      <c r="P801" s="429"/>
      <c r="AI801" s="429"/>
    </row>
    <row r="802" spans="15:35" ht="15.75" customHeight="1" x14ac:dyDescent="0.3">
      <c r="O802" s="429"/>
      <c r="P802" s="429"/>
      <c r="AI802" s="429"/>
    </row>
    <row r="803" spans="15:35" ht="15.75" customHeight="1" x14ac:dyDescent="0.3">
      <c r="O803" s="429"/>
      <c r="P803" s="429"/>
      <c r="AI803" s="429"/>
    </row>
    <row r="804" spans="15:35" ht="15.75" customHeight="1" x14ac:dyDescent="0.3">
      <c r="O804" s="429"/>
      <c r="P804" s="429"/>
      <c r="AI804" s="429"/>
    </row>
    <row r="805" spans="15:35" ht="15.75" customHeight="1" x14ac:dyDescent="0.3">
      <c r="O805" s="429"/>
      <c r="P805" s="429"/>
      <c r="AI805" s="429"/>
    </row>
    <row r="806" spans="15:35" ht="15.75" customHeight="1" x14ac:dyDescent="0.3">
      <c r="O806" s="429"/>
      <c r="P806" s="429"/>
      <c r="AI806" s="429"/>
    </row>
    <row r="807" spans="15:35" ht="15.75" customHeight="1" x14ac:dyDescent="0.3">
      <c r="O807" s="429"/>
      <c r="P807" s="429"/>
      <c r="AI807" s="429"/>
    </row>
    <row r="808" spans="15:35" ht="15.75" customHeight="1" x14ac:dyDescent="0.3">
      <c r="O808" s="429"/>
      <c r="P808" s="429"/>
      <c r="AI808" s="429"/>
    </row>
    <row r="809" spans="15:35" ht="15.75" customHeight="1" x14ac:dyDescent="0.3">
      <c r="O809" s="429"/>
      <c r="P809" s="429"/>
      <c r="AI809" s="429"/>
    </row>
    <row r="810" spans="15:35" ht="15.75" customHeight="1" x14ac:dyDescent="0.3">
      <c r="O810" s="429"/>
      <c r="P810" s="429"/>
      <c r="AI810" s="429"/>
    </row>
    <row r="811" spans="15:35" ht="15.75" customHeight="1" x14ac:dyDescent="0.3">
      <c r="O811" s="429"/>
      <c r="P811" s="429"/>
      <c r="AI811" s="429"/>
    </row>
    <row r="812" spans="15:35" ht="15.75" customHeight="1" x14ac:dyDescent="0.3">
      <c r="O812" s="429"/>
      <c r="P812" s="429"/>
      <c r="AI812" s="429"/>
    </row>
    <row r="813" spans="15:35" ht="15.75" customHeight="1" x14ac:dyDescent="0.3">
      <c r="O813" s="429"/>
      <c r="P813" s="429"/>
      <c r="AI813" s="429"/>
    </row>
    <row r="814" spans="15:35" ht="15.75" customHeight="1" x14ac:dyDescent="0.3">
      <c r="O814" s="429"/>
      <c r="P814" s="429"/>
      <c r="AI814" s="429"/>
    </row>
    <row r="815" spans="15:35" ht="15.75" customHeight="1" x14ac:dyDescent="0.3">
      <c r="O815" s="429"/>
      <c r="P815" s="429"/>
      <c r="AI815" s="429"/>
    </row>
    <row r="816" spans="15:35" ht="15.75" customHeight="1" x14ac:dyDescent="0.3">
      <c r="O816" s="429"/>
      <c r="P816" s="429"/>
      <c r="AI816" s="429"/>
    </row>
    <row r="817" spans="15:35" ht="15.75" customHeight="1" x14ac:dyDescent="0.3">
      <c r="O817" s="429"/>
      <c r="P817" s="429"/>
      <c r="AI817" s="429"/>
    </row>
    <row r="818" spans="15:35" ht="15.75" customHeight="1" x14ac:dyDescent="0.3">
      <c r="O818" s="429"/>
      <c r="P818" s="429"/>
      <c r="AI818" s="429"/>
    </row>
    <row r="819" spans="15:35" ht="15.75" customHeight="1" x14ac:dyDescent="0.3">
      <c r="O819" s="429"/>
      <c r="P819" s="429"/>
      <c r="AI819" s="429"/>
    </row>
    <row r="820" spans="15:35" ht="15.75" customHeight="1" x14ac:dyDescent="0.3">
      <c r="O820" s="429"/>
      <c r="P820" s="429"/>
      <c r="AI820" s="429"/>
    </row>
    <row r="821" spans="15:35" ht="15.75" customHeight="1" x14ac:dyDescent="0.3">
      <c r="O821" s="429"/>
      <c r="P821" s="429"/>
      <c r="AI821" s="429"/>
    </row>
    <row r="822" spans="15:35" ht="15.75" customHeight="1" x14ac:dyDescent="0.3">
      <c r="O822" s="429"/>
      <c r="P822" s="429"/>
      <c r="AI822" s="429"/>
    </row>
    <row r="823" spans="15:35" ht="15.75" customHeight="1" x14ac:dyDescent="0.3">
      <c r="O823" s="429"/>
      <c r="P823" s="429"/>
      <c r="AI823" s="429"/>
    </row>
    <row r="824" spans="15:35" ht="15.75" customHeight="1" x14ac:dyDescent="0.3">
      <c r="O824" s="429"/>
      <c r="P824" s="429"/>
      <c r="AI824" s="429"/>
    </row>
    <row r="825" spans="15:35" ht="15.75" customHeight="1" x14ac:dyDescent="0.3">
      <c r="O825" s="429"/>
      <c r="P825" s="429"/>
      <c r="AI825" s="429"/>
    </row>
    <row r="826" spans="15:35" ht="15.75" customHeight="1" x14ac:dyDescent="0.3">
      <c r="O826" s="429"/>
      <c r="P826" s="429"/>
      <c r="AI826" s="429"/>
    </row>
    <row r="827" spans="15:35" ht="15.75" customHeight="1" x14ac:dyDescent="0.3">
      <c r="O827" s="429"/>
      <c r="P827" s="429"/>
      <c r="AI827" s="429"/>
    </row>
    <row r="828" spans="15:35" ht="15.75" customHeight="1" x14ac:dyDescent="0.3">
      <c r="O828" s="429"/>
      <c r="P828" s="429"/>
      <c r="AI828" s="429"/>
    </row>
    <row r="829" spans="15:35" ht="15.75" customHeight="1" x14ac:dyDescent="0.3">
      <c r="O829" s="429"/>
      <c r="P829" s="429"/>
      <c r="AI829" s="429"/>
    </row>
    <row r="830" spans="15:35" ht="15.75" customHeight="1" x14ac:dyDescent="0.3">
      <c r="O830" s="429"/>
      <c r="P830" s="429"/>
      <c r="AI830" s="429"/>
    </row>
    <row r="831" spans="15:35" ht="15.75" customHeight="1" x14ac:dyDescent="0.3">
      <c r="O831" s="429"/>
      <c r="P831" s="429"/>
      <c r="AI831" s="429"/>
    </row>
    <row r="832" spans="15:35" ht="15.75" customHeight="1" x14ac:dyDescent="0.3">
      <c r="O832" s="429"/>
      <c r="P832" s="429"/>
      <c r="AI832" s="429"/>
    </row>
    <row r="833" spans="15:35" ht="15.75" customHeight="1" x14ac:dyDescent="0.3">
      <c r="O833" s="429"/>
      <c r="P833" s="429"/>
      <c r="AI833" s="429"/>
    </row>
    <row r="834" spans="15:35" ht="15.75" customHeight="1" x14ac:dyDescent="0.3">
      <c r="O834" s="429"/>
      <c r="P834" s="429"/>
      <c r="AI834" s="429"/>
    </row>
    <row r="835" spans="15:35" ht="15.75" customHeight="1" x14ac:dyDescent="0.3">
      <c r="O835" s="429"/>
      <c r="P835" s="429"/>
      <c r="AI835" s="429"/>
    </row>
    <row r="836" spans="15:35" ht="15.75" customHeight="1" x14ac:dyDescent="0.3">
      <c r="O836" s="429"/>
      <c r="P836" s="429"/>
      <c r="AI836" s="429"/>
    </row>
    <row r="837" spans="15:35" ht="15.75" customHeight="1" x14ac:dyDescent="0.3">
      <c r="O837" s="429"/>
      <c r="P837" s="429"/>
      <c r="AI837" s="429"/>
    </row>
    <row r="838" spans="15:35" ht="15.75" customHeight="1" x14ac:dyDescent="0.3">
      <c r="O838" s="429"/>
      <c r="P838" s="429"/>
      <c r="AI838" s="429"/>
    </row>
    <row r="839" spans="15:35" ht="15.75" customHeight="1" x14ac:dyDescent="0.3">
      <c r="O839" s="429"/>
      <c r="P839" s="429"/>
      <c r="AI839" s="429"/>
    </row>
    <row r="840" spans="15:35" ht="15.75" customHeight="1" x14ac:dyDescent="0.3">
      <c r="O840" s="429"/>
      <c r="P840" s="429"/>
      <c r="AI840" s="429"/>
    </row>
    <row r="841" spans="15:35" ht="15.75" customHeight="1" x14ac:dyDescent="0.3">
      <c r="O841" s="429"/>
      <c r="P841" s="429"/>
      <c r="AI841" s="429"/>
    </row>
    <row r="842" spans="15:35" ht="15.75" customHeight="1" x14ac:dyDescent="0.3">
      <c r="O842" s="429"/>
      <c r="P842" s="429"/>
      <c r="AI842" s="429"/>
    </row>
    <row r="843" spans="15:35" ht="15.75" customHeight="1" x14ac:dyDescent="0.3">
      <c r="O843" s="429"/>
      <c r="P843" s="429"/>
      <c r="AI843" s="429"/>
    </row>
    <row r="844" spans="15:35" ht="15.75" customHeight="1" x14ac:dyDescent="0.3">
      <c r="O844" s="429"/>
      <c r="P844" s="429"/>
      <c r="AI844" s="429"/>
    </row>
    <row r="845" spans="15:35" ht="15.75" customHeight="1" x14ac:dyDescent="0.3">
      <c r="O845" s="429"/>
      <c r="P845" s="429"/>
      <c r="AI845" s="429"/>
    </row>
    <row r="846" spans="15:35" ht="15.75" customHeight="1" x14ac:dyDescent="0.3">
      <c r="O846" s="429"/>
      <c r="P846" s="429"/>
      <c r="AI846" s="429"/>
    </row>
    <row r="847" spans="15:35" ht="15.75" customHeight="1" x14ac:dyDescent="0.3">
      <c r="O847" s="429"/>
      <c r="P847" s="429"/>
      <c r="AI847" s="429"/>
    </row>
    <row r="848" spans="15:35" ht="15.75" customHeight="1" x14ac:dyDescent="0.3">
      <c r="O848" s="429"/>
      <c r="P848" s="429"/>
      <c r="AI848" s="429"/>
    </row>
    <row r="849" spans="15:35" ht="15.75" customHeight="1" x14ac:dyDescent="0.3">
      <c r="O849" s="429"/>
      <c r="P849" s="429"/>
      <c r="AI849" s="429"/>
    </row>
    <row r="850" spans="15:35" ht="15.75" customHeight="1" x14ac:dyDescent="0.3">
      <c r="O850" s="429"/>
      <c r="P850" s="429"/>
      <c r="AI850" s="429"/>
    </row>
    <row r="851" spans="15:35" ht="15.75" customHeight="1" x14ac:dyDescent="0.3">
      <c r="O851" s="429"/>
      <c r="P851" s="429"/>
      <c r="AI851" s="429"/>
    </row>
    <row r="852" spans="15:35" ht="15.75" customHeight="1" x14ac:dyDescent="0.3">
      <c r="O852" s="429"/>
      <c r="P852" s="429"/>
      <c r="AI852" s="429"/>
    </row>
    <row r="853" spans="15:35" ht="15.75" customHeight="1" x14ac:dyDescent="0.3">
      <c r="O853" s="429"/>
      <c r="P853" s="429"/>
      <c r="AI853" s="429"/>
    </row>
    <row r="854" spans="15:35" ht="15.75" customHeight="1" x14ac:dyDescent="0.3">
      <c r="O854" s="429"/>
      <c r="P854" s="429"/>
      <c r="AI854" s="429"/>
    </row>
    <row r="855" spans="15:35" ht="15.75" customHeight="1" x14ac:dyDescent="0.3">
      <c r="O855" s="429"/>
      <c r="P855" s="429"/>
      <c r="AI855" s="429"/>
    </row>
    <row r="856" spans="15:35" ht="15.75" customHeight="1" x14ac:dyDescent="0.3">
      <c r="O856" s="429"/>
      <c r="P856" s="429"/>
      <c r="AI856" s="429"/>
    </row>
    <row r="857" spans="15:35" ht="15.75" customHeight="1" x14ac:dyDescent="0.3">
      <c r="O857" s="429"/>
      <c r="P857" s="429"/>
      <c r="AI857" s="429"/>
    </row>
    <row r="858" spans="15:35" ht="15.75" customHeight="1" x14ac:dyDescent="0.3">
      <c r="O858" s="429"/>
      <c r="P858" s="429"/>
      <c r="AI858" s="429"/>
    </row>
    <row r="859" spans="15:35" ht="15.75" customHeight="1" x14ac:dyDescent="0.3">
      <c r="O859" s="429"/>
      <c r="P859" s="429"/>
      <c r="AI859" s="429"/>
    </row>
    <row r="860" spans="15:35" ht="15.75" customHeight="1" x14ac:dyDescent="0.3">
      <c r="O860" s="429"/>
      <c r="P860" s="429"/>
      <c r="AI860" s="429"/>
    </row>
    <row r="861" spans="15:35" ht="15.75" customHeight="1" x14ac:dyDescent="0.3">
      <c r="O861" s="429"/>
      <c r="P861" s="429"/>
      <c r="AI861" s="429"/>
    </row>
    <row r="862" spans="15:35" ht="15.75" customHeight="1" x14ac:dyDescent="0.3">
      <c r="O862" s="429"/>
      <c r="P862" s="429"/>
      <c r="AI862" s="429"/>
    </row>
    <row r="863" spans="15:35" ht="15.75" customHeight="1" x14ac:dyDescent="0.3">
      <c r="O863" s="429"/>
      <c r="P863" s="429"/>
      <c r="AI863" s="429"/>
    </row>
    <row r="864" spans="15:35" ht="15.75" customHeight="1" x14ac:dyDescent="0.3">
      <c r="O864" s="429"/>
      <c r="P864" s="429"/>
      <c r="AI864" s="429"/>
    </row>
    <row r="865" spans="15:35" ht="15.75" customHeight="1" x14ac:dyDescent="0.3">
      <c r="O865" s="429"/>
      <c r="P865" s="429"/>
      <c r="AI865" s="429"/>
    </row>
    <row r="866" spans="15:35" ht="15.75" customHeight="1" x14ac:dyDescent="0.3">
      <c r="O866" s="429"/>
      <c r="P866" s="429"/>
      <c r="AI866" s="429"/>
    </row>
    <row r="867" spans="15:35" ht="15.75" customHeight="1" x14ac:dyDescent="0.3">
      <c r="O867" s="429"/>
      <c r="P867" s="429"/>
      <c r="AI867" s="429"/>
    </row>
    <row r="868" spans="15:35" ht="15.75" customHeight="1" x14ac:dyDescent="0.3">
      <c r="O868" s="429"/>
      <c r="P868" s="429"/>
      <c r="AI868" s="429"/>
    </row>
    <row r="869" spans="15:35" ht="15.75" customHeight="1" x14ac:dyDescent="0.3">
      <c r="O869" s="429"/>
      <c r="P869" s="429"/>
      <c r="AI869" s="429"/>
    </row>
    <row r="870" spans="15:35" ht="15.75" customHeight="1" x14ac:dyDescent="0.3">
      <c r="O870" s="429"/>
      <c r="P870" s="429"/>
      <c r="AI870" s="429"/>
    </row>
    <row r="871" spans="15:35" ht="15.75" customHeight="1" x14ac:dyDescent="0.3">
      <c r="O871" s="429"/>
      <c r="P871" s="429"/>
      <c r="AI871" s="429"/>
    </row>
    <row r="872" spans="15:35" ht="15.75" customHeight="1" x14ac:dyDescent="0.3">
      <c r="O872" s="429"/>
      <c r="P872" s="429"/>
      <c r="AI872" s="429"/>
    </row>
    <row r="873" spans="15:35" ht="15.75" customHeight="1" x14ac:dyDescent="0.3">
      <c r="O873" s="429"/>
      <c r="P873" s="429"/>
      <c r="AI873" s="429"/>
    </row>
    <row r="874" spans="15:35" ht="15.75" customHeight="1" x14ac:dyDescent="0.3">
      <c r="O874" s="429"/>
      <c r="P874" s="429"/>
      <c r="AI874" s="429"/>
    </row>
    <row r="875" spans="15:35" ht="15.75" customHeight="1" x14ac:dyDescent="0.3">
      <c r="O875" s="429"/>
      <c r="P875" s="429"/>
      <c r="AI875" s="429"/>
    </row>
    <row r="876" spans="15:35" ht="15.75" customHeight="1" x14ac:dyDescent="0.3">
      <c r="O876" s="429"/>
      <c r="P876" s="429"/>
      <c r="AI876" s="429"/>
    </row>
    <row r="877" spans="15:35" ht="15.75" customHeight="1" x14ac:dyDescent="0.3">
      <c r="O877" s="429"/>
      <c r="P877" s="429"/>
      <c r="AI877" s="429"/>
    </row>
    <row r="878" spans="15:35" ht="15.75" customHeight="1" x14ac:dyDescent="0.3">
      <c r="O878" s="429"/>
      <c r="P878" s="429"/>
      <c r="AI878" s="429"/>
    </row>
    <row r="879" spans="15:35" ht="15.75" customHeight="1" x14ac:dyDescent="0.3">
      <c r="O879" s="429"/>
      <c r="P879" s="429"/>
      <c r="AI879" s="429"/>
    </row>
    <row r="880" spans="15:35" ht="15.75" customHeight="1" x14ac:dyDescent="0.3">
      <c r="O880" s="429"/>
      <c r="P880" s="429"/>
      <c r="AI880" s="429"/>
    </row>
    <row r="881" spans="15:35" ht="15.75" customHeight="1" x14ac:dyDescent="0.3">
      <c r="O881" s="429"/>
      <c r="P881" s="429"/>
      <c r="AI881" s="429"/>
    </row>
    <row r="882" spans="15:35" ht="15.75" customHeight="1" x14ac:dyDescent="0.3">
      <c r="O882" s="429"/>
      <c r="P882" s="429"/>
      <c r="AI882" s="429"/>
    </row>
    <row r="883" spans="15:35" ht="15.75" customHeight="1" x14ac:dyDescent="0.3">
      <c r="O883" s="429"/>
      <c r="P883" s="429"/>
      <c r="AI883" s="429"/>
    </row>
    <row r="884" spans="15:35" ht="15.75" customHeight="1" x14ac:dyDescent="0.3">
      <c r="O884" s="429"/>
      <c r="P884" s="429"/>
      <c r="AI884" s="429"/>
    </row>
    <row r="885" spans="15:35" ht="15.75" customHeight="1" x14ac:dyDescent="0.3">
      <c r="O885" s="429"/>
      <c r="P885" s="429"/>
      <c r="AI885" s="429"/>
    </row>
    <row r="886" spans="15:35" ht="15.75" customHeight="1" x14ac:dyDescent="0.3">
      <c r="O886" s="429"/>
      <c r="P886" s="429"/>
      <c r="AI886" s="429"/>
    </row>
    <row r="887" spans="15:35" ht="15.75" customHeight="1" x14ac:dyDescent="0.3">
      <c r="O887" s="429"/>
      <c r="P887" s="429"/>
      <c r="AI887" s="429"/>
    </row>
    <row r="888" spans="15:35" ht="15.75" customHeight="1" x14ac:dyDescent="0.3">
      <c r="O888" s="429"/>
      <c r="P888" s="429"/>
      <c r="AI888" s="429"/>
    </row>
    <row r="889" spans="15:35" ht="15.75" customHeight="1" x14ac:dyDescent="0.3">
      <c r="O889" s="429"/>
      <c r="P889" s="429"/>
      <c r="AI889" s="429"/>
    </row>
    <row r="890" spans="15:35" ht="15.75" customHeight="1" x14ac:dyDescent="0.3">
      <c r="O890" s="429"/>
      <c r="P890" s="429"/>
      <c r="AI890" s="429"/>
    </row>
    <row r="891" spans="15:35" ht="15.75" customHeight="1" x14ac:dyDescent="0.3">
      <c r="O891" s="429"/>
      <c r="P891" s="429"/>
      <c r="AI891" s="429"/>
    </row>
    <row r="892" spans="15:35" ht="15.75" customHeight="1" x14ac:dyDescent="0.3">
      <c r="O892" s="429"/>
      <c r="P892" s="429"/>
      <c r="AI892" s="429"/>
    </row>
    <row r="893" spans="15:35" ht="15.75" customHeight="1" x14ac:dyDescent="0.3">
      <c r="O893" s="429"/>
      <c r="P893" s="429"/>
      <c r="AI893" s="429"/>
    </row>
    <row r="894" spans="15:35" ht="15.75" customHeight="1" x14ac:dyDescent="0.3">
      <c r="O894" s="429"/>
      <c r="P894" s="429"/>
      <c r="AI894" s="429"/>
    </row>
    <row r="895" spans="15:35" ht="15.75" customHeight="1" x14ac:dyDescent="0.3">
      <c r="O895" s="429"/>
      <c r="P895" s="429"/>
      <c r="AI895" s="429"/>
    </row>
    <row r="896" spans="15:35" ht="15.75" customHeight="1" x14ac:dyDescent="0.3">
      <c r="O896" s="429"/>
      <c r="P896" s="429"/>
      <c r="AI896" s="429"/>
    </row>
    <row r="897" spans="15:35" ht="15.75" customHeight="1" x14ac:dyDescent="0.3">
      <c r="O897" s="429"/>
      <c r="P897" s="429"/>
      <c r="AI897" s="429"/>
    </row>
    <row r="898" spans="15:35" ht="15.75" customHeight="1" x14ac:dyDescent="0.3">
      <c r="O898" s="429"/>
      <c r="P898" s="429"/>
      <c r="AI898" s="429"/>
    </row>
    <row r="899" spans="15:35" ht="15.75" customHeight="1" x14ac:dyDescent="0.3">
      <c r="O899" s="429"/>
      <c r="P899" s="429"/>
      <c r="AI899" s="429"/>
    </row>
    <row r="900" spans="15:35" ht="15.75" customHeight="1" x14ac:dyDescent="0.3">
      <c r="O900" s="429"/>
      <c r="P900" s="429"/>
      <c r="AI900" s="429"/>
    </row>
    <row r="901" spans="15:35" ht="15.75" customHeight="1" x14ac:dyDescent="0.3">
      <c r="O901" s="429"/>
      <c r="P901" s="429"/>
      <c r="AI901" s="429"/>
    </row>
    <row r="902" spans="15:35" ht="15.75" customHeight="1" x14ac:dyDescent="0.3">
      <c r="O902" s="429"/>
      <c r="P902" s="429"/>
      <c r="AI902" s="429"/>
    </row>
    <row r="903" spans="15:35" ht="15.75" customHeight="1" x14ac:dyDescent="0.3">
      <c r="O903" s="429"/>
      <c r="P903" s="429"/>
      <c r="AI903" s="429"/>
    </row>
    <row r="904" spans="15:35" ht="15.75" customHeight="1" x14ac:dyDescent="0.3">
      <c r="O904" s="429"/>
      <c r="P904" s="429"/>
      <c r="AI904" s="429"/>
    </row>
    <row r="905" spans="15:35" ht="15.75" customHeight="1" x14ac:dyDescent="0.3">
      <c r="O905" s="429"/>
      <c r="P905" s="429"/>
      <c r="AI905" s="429"/>
    </row>
    <row r="906" spans="15:35" ht="15.75" customHeight="1" x14ac:dyDescent="0.3">
      <c r="O906" s="429"/>
      <c r="P906" s="429"/>
      <c r="AI906" s="429"/>
    </row>
    <row r="907" spans="15:35" ht="15.75" customHeight="1" x14ac:dyDescent="0.3">
      <c r="O907" s="429"/>
      <c r="P907" s="429"/>
      <c r="AI907" s="429"/>
    </row>
    <row r="908" spans="15:35" ht="15.75" customHeight="1" x14ac:dyDescent="0.3">
      <c r="O908" s="429"/>
      <c r="P908" s="429"/>
      <c r="AI908" s="429"/>
    </row>
    <row r="909" spans="15:35" ht="15.75" customHeight="1" x14ac:dyDescent="0.3">
      <c r="O909" s="429"/>
      <c r="P909" s="429"/>
      <c r="AI909" s="429"/>
    </row>
    <row r="910" spans="15:35" ht="15.75" customHeight="1" x14ac:dyDescent="0.3">
      <c r="O910" s="429"/>
      <c r="P910" s="429"/>
      <c r="AI910" s="429"/>
    </row>
    <row r="911" spans="15:35" ht="15.75" customHeight="1" x14ac:dyDescent="0.3">
      <c r="O911" s="429"/>
      <c r="P911" s="429"/>
      <c r="AI911" s="429"/>
    </row>
    <row r="912" spans="15:35" ht="15.75" customHeight="1" x14ac:dyDescent="0.3">
      <c r="O912" s="429"/>
      <c r="P912" s="429"/>
      <c r="AI912" s="429"/>
    </row>
    <row r="913" spans="15:35" ht="15.75" customHeight="1" x14ac:dyDescent="0.3">
      <c r="O913" s="429"/>
      <c r="P913" s="429"/>
      <c r="AI913" s="429"/>
    </row>
    <row r="914" spans="15:35" ht="15.75" customHeight="1" x14ac:dyDescent="0.3">
      <c r="O914" s="429"/>
      <c r="P914" s="429"/>
      <c r="AI914" s="429"/>
    </row>
    <row r="915" spans="15:35" ht="15.75" customHeight="1" x14ac:dyDescent="0.3">
      <c r="O915" s="429"/>
      <c r="P915" s="429"/>
      <c r="AI915" s="429"/>
    </row>
    <row r="916" spans="15:35" ht="15.75" customHeight="1" x14ac:dyDescent="0.3">
      <c r="O916" s="429"/>
      <c r="P916" s="429"/>
      <c r="AI916" s="429"/>
    </row>
    <row r="917" spans="15:35" ht="15.75" customHeight="1" x14ac:dyDescent="0.3">
      <c r="O917" s="429"/>
      <c r="P917" s="429"/>
      <c r="AI917" s="429"/>
    </row>
    <row r="918" spans="15:35" ht="15.75" customHeight="1" x14ac:dyDescent="0.3">
      <c r="O918" s="429"/>
      <c r="P918" s="429"/>
      <c r="AI918" s="429"/>
    </row>
    <row r="919" spans="15:35" ht="15.75" customHeight="1" x14ac:dyDescent="0.3">
      <c r="O919" s="429"/>
      <c r="P919" s="429"/>
      <c r="AI919" s="429"/>
    </row>
    <row r="920" spans="15:35" ht="15.75" customHeight="1" x14ac:dyDescent="0.3">
      <c r="O920" s="429"/>
      <c r="P920" s="429"/>
      <c r="AI920" s="429"/>
    </row>
    <row r="921" spans="15:35" ht="15.75" customHeight="1" x14ac:dyDescent="0.3">
      <c r="O921" s="429"/>
      <c r="P921" s="429"/>
      <c r="AI921" s="429"/>
    </row>
    <row r="922" spans="15:35" ht="15.75" customHeight="1" x14ac:dyDescent="0.3">
      <c r="O922" s="429"/>
      <c r="P922" s="429"/>
      <c r="AI922" s="429"/>
    </row>
    <row r="923" spans="15:35" ht="15.75" customHeight="1" x14ac:dyDescent="0.3">
      <c r="O923" s="429"/>
      <c r="P923" s="429"/>
      <c r="AI923" s="429"/>
    </row>
    <row r="924" spans="15:35" ht="15.75" customHeight="1" x14ac:dyDescent="0.3">
      <c r="O924" s="429"/>
      <c r="P924" s="429"/>
      <c r="AI924" s="429"/>
    </row>
    <row r="925" spans="15:35" ht="15.75" customHeight="1" x14ac:dyDescent="0.3">
      <c r="O925" s="429"/>
      <c r="P925" s="429"/>
      <c r="AI925" s="429"/>
    </row>
    <row r="926" spans="15:35" ht="15.75" customHeight="1" x14ac:dyDescent="0.3">
      <c r="O926" s="429"/>
      <c r="P926" s="429"/>
      <c r="AI926" s="429"/>
    </row>
    <row r="927" spans="15:35" ht="15.75" customHeight="1" x14ac:dyDescent="0.3">
      <c r="O927" s="429"/>
      <c r="P927" s="429"/>
      <c r="AI927" s="429"/>
    </row>
    <row r="928" spans="15:35" ht="15.75" customHeight="1" x14ac:dyDescent="0.3">
      <c r="O928" s="429"/>
      <c r="P928" s="429"/>
      <c r="AI928" s="429"/>
    </row>
    <row r="929" spans="15:35" ht="15.75" customHeight="1" x14ac:dyDescent="0.3">
      <c r="O929" s="429"/>
      <c r="P929" s="429"/>
      <c r="AI929" s="429"/>
    </row>
    <row r="930" spans="15:35" ht="15.75" customHeight="1" x14ac:dyDescent="0.3">
      <c r="O930" s="429"/>
      <c r="P930" s="429"/>
      <c r="AI930" s="429"/>
    </row>
    <row r="931" spans="15:35" ht="15.75" customHeight="1" x14ac:dyDescent="0.3">
      <c r="O931" s="429"/>
      <c r="P931" s="429"/>
      <c r="AI931" s="429"/>
    </row>
    <row r="932" spans="15:35" ht="15.75" customHeight="1" x14ac:dyDescent="0.3">
      <c r="O932" s="429"/>
      <c r="P932" s="429"/>
      <c r="AI932" s="429"/>
    </row>
    <row r="933" spans="15:35" ht="15.75" customHeight="1" x14ac:dyDescent="0.3">
      <c r="O933" s="429"/>
      <c r="P933" s="429"/>
      <c r="AI933" s="429"/>
    </row>
    <row r="934" spans="15:35" ht="15.75" customHeight="1" x14ac:dyDescent="0.3">
      <c r="O934" s="429"/>
      <c r="P934" s="429"/>
      <c r="AI934" s="429"/>
    </row>
    <row r="935" spans="15:35" ht="15.75" customHeight="1" x14ac:dyDescent="0.3">
      <c r="O935" s="429"/>
      <c r="P935" s="429"/>
      <c r="AI935" s="429"/>
    </row>
    <row r="936" spans="15:35" ht="15.75" customHeight="1" x14ac:dyDescent="0.3">
      <c r="O936" s="429"/>
      <c r="P936" s="429"/>
      <c r="AI936" s="429"/>
    </row>
    <row r="937" spans="15:35" ht="15.75" customHeight="1" x14ac:dyDescent="0.3">
      <c r="O937" s="429"/>
      <c r="P937" s="429"/>
      <c r="AI937" s="429"/>
    </row>
    <row r="938" spans="15:35" ht="15.75" customHeight="1" x14ac:dyDescent="0.3">
      <c r="O938" s="429"/>
      <c r="P938" s="429"/>
      <c r="AI938" s="429"/>
    </row>
    <row r="939" spans="15:35" ht="15.75" customHeight="1" x14ac:dyDescent="0.3">
      <c r="O939" s="429"/>
      <c r="P939" s="429"/>
      <c r="AI939" s="429"/>
    </row>
    <row r="940" spans="15:35" ht="15.75" customHeight="1" x14ac:dyDescent="0.3">
      <c r="O940" s="429"/>
      <c r="P940" s="429"/>
      <c r="AI940" s="429"/>
    </row>
    <row r="941" spans="15:35" ht="15.75" customHeight="1" x14ac:dyDescent="0.3">
      <c r="O941" s="429"/>
      <c r="P941" s="429"/>
      <c r="AI941" s="429"/>
    </row>
    <row r="942" spans="15:35" ht="15.75" customHeight="1" x14ac:dyDescent="0.3">
      <c r="O942" s="429"/>
      <c r="P942" s="429"/>
      <c r="AI942" s="429"/>
    </row>
    <row r="943" spans="15:35" ht="15.75" customHeight="1" x14ac:dyDescent="0.3">
      <c r="O943" s="429"/>
      <c r="P943" s="429"/>
      <c r="AI943" s="429"/>
    </row>
    <row r="944" spans="15:35" ht="15.75" customHeight="1" x14ac:dyDescent="0.3">
      <c r="O944" s="429"/>
      <c r="P944" s="429"/>
      <c r="AI944" s="429"/>
    </row>
    <row r="945" spans="15:35" ht="15.75" customHeight="1" x14ac:dyDescent="0.3">
      <c r="O945" s="429"/>
      <c r="P945" s="429"/>
      <c r="AI945" s="429"/>
    </row>
    <row r="946" spans="15:35" ht="15.75" customHeight="1" x14ac:dyDescent="0.3">
      <c r="O946" s="429"/>
      <c r="P946" s="429"/>
      <c r="AI946" s="429"/>
    </row>
    <row r="947" spans="15:35" ht="15.75" customHeight="1" x14ac:dyDescent="0.3">
      <c r="O947" s="429"/>
      <c r="P947" s="429"/>
      <c r="AI947" s="429"/>
    </row>
    <row r="948" spans="15:35" ht="15.75" customHeight="1" x14ac:dyDescent="0.3">
      <c r="O948" s="429"/>
      <c r="P948" s="429"/>
      <c r="AI948" s="429"/>
    </row>
    <row r="949" spans="15:35" ht="15.75" customHeight="1" x14ac:dyDescent="0.3">
      <c r="O949" s="429"/>
      <c r="P949" s="429"/>
      <c r="AI949" s="429"/>
    </row>
    <row r="950" spans="15:35" ht="15.75" customHeight="1" x14ac:dyDescent="0.3">
      <c r="O950" s="429"/>
      <c r="P950" s="429"/>
      <c r="AI950" s="429"/>
    </row>
    <row r="951" spans="15:35" ht="15.75" customHeight="1" x14ac:dyDescent="0.3">
      <c r="O951" s="429"/>
      <c r="P951" s="429"/>
      <c r="AI951" s="429"/>
    </row>
    <row r="952" spans="15:35" ht="15.75" customHeight="1" x14ac:dyDescent="0.3">
      <c r="O952" s="429"/>
      <c r="P952" s="429"/>
      <c r="AI952" s="429"/>
    </row>
    <row r="953" spans="15:35" ht="15.75" customHeight="1" x14ac:dyDescent="0.3">
      <c r="O953" s="429"/>
      <c r="P953" s="429"/>
      <c r="AI953" s="429"/>
    </row>
    <row r="954" spans="15:35" ht="15.75" customHeight="1" x14ac:dyDescent="0.3">
      <c r="O954" s="429"/>
      <c r="P954" s="429"/>
      <c r="AI954" s="429"/>
    </row>
    <row r="955" spans="15:35" ht="15.75" customHeight="1" x14ac:dyDescent="0.3">
      <c r="O955" s="429"/>
      <c r="P955" s="429"/>
      <c r="AI955" s="429"/>
    </row>
    <row r="956" spans="15:35" ht="15.75" customHeight="1" x14ac:dyDescent="0.3">
      <c r="O956" s="429"/>
      <c r="P956" s="429"/>
      <c r="AI956" s="429"/>
    </row>
    <row r="957" spans="15:35" ht="15.75" customHeight="1" x14ac:dyDescent="0.3">
      <c r="O957" s="429"/>
      <c r="P957" s="429"/>
      <c r="AI957" s="429"/>
    </row>
    <row r="958" spans="15:35" ht="15.75" customHeight="1" x14ac:dyDescent="0.3">
      <c r="O958" s="429"/>
      <c r="P958" s="429"/>
      <c r="AI958" s="429"/>
    </row>
    <row r="959" spans="15:35" ht="15.75" customHeight="1" x14ac:dyDescent="0.3">
      <c r="O959" s="429"/>
      <c r="P959" s="429"/>
      <c r="AI959" s="429"/>
    </row>
    <row r="960" spans="15:35" ht="15.75" customHeight="1" x14ac:dyDescent="0.3">
      <c r="O960" s="429"/>
      <c r="P960" s="429"/>
      <c r="AI960" s="429"/>
    </row>
    <row r="961" spans="15:35" ht="15.75" customHeight="1" x14ac:dyDescent="0.3">
      <c r="O961" s="429"/>
      <c r="P961" s="429"/>
      <c r="AI961" s="429"/>
    </row>
    <row r="962" spans="15:35" ht="15.75" customHeight="1" x14ac:dyDescent="0.3">
      <c r="O962" s="429"/>
      <c r="P962" s="429"/>
      <c r="AI962" s="429"/>
    </row>
    <row r="963" spans="15:35" ht="15.75" customHeight="1" x14ac:dyDescent="0.3">
      <c r="O963" s="429"/>
      <c r="P963" s="429"/>
      <c r="AI963" s="429"/>
    </row>
    <row r="964" spans="15:35" ht="15.75" customHeight="1" x14ac:dyDescent="0.3">
      <c r="O964" s="429"/>
      <c r="P964" s="429"/>
      <c r="AI964" s="429"/>
    </row>
    <row r="965" spans="15:35" ht="15.75" customHeight="1" x14ac:dyDescent="0.3">
      <c r="O965" s="429"/>
      <c r="P965" s="429"/>
      <c r="AI965" s="429"/>
    </row>
    <row r="966" spans="15:35" ht="15.75" customHeight="1" x14ac:dyDescent="0.3">
      <c r="O966" s="429"/>
      <c r="P966" s="429"/>
      <c r="AI966" s="429"/>
    </row>
    <row r="967" spans="15:35" ht="15.75" customHeight="1" x14ac:dyDescent="0.3">
      <c r="O967" s="429"/>
      <c r="P967" s="429"/>
      <c r="AI967" s="429"/>
    </row>
    <row r="968" spans="15:35" ht="15.75" customHeight="1" x14ac:dyDescent="0.3">
      <c r="O968" s="429"/>
      <c r="P968" s="429"/>
      <c r="AI968" s="429"/>
    </row>
    <row r="969" spans="15:35" ht="15.75" customHeight="1" x14ac:dyDescent="0.3">
      <c r="O969" s="429"/>
      <c r="P969" s="429"/>
      <c r="AI969" s="429"/>
    </row>
    <row r="970" spans="15:35" ht="15.75" customHeight="1" x14ac:dyDescent="0.3">
      <c r="O970" s="429"/>
      <c r="P970" s="429"/>
      <c r="AI970" s="429"/>
    </row>
    <row r="971" spans="15:35" ht="15.75" customHeight="1" x14ac:dyDescent="0.3">
      <c r="O971" s="429"/>
      <c r="P971" s="429"/>
      <c r="AI971" s="429"/>
    </row>
    <row r="972" spans="15:35" ht="15.75" customHeight="1" x14ac:dyDescent="0.3">
      <c r="O972" s="429"/>
      <c r="P972" s="429"/>
      <c r="AI972" s="429"/>
    </row>
    <row r="973" spans="15:35" ht="15.75" customHeight="1" x14ac:dyDescent="0.3">
      <c r="O973" s="429"/>
      <c r="P973" s="429"/>
      <c r="AI973" s="429"/>
    </row>
    <row r="974" spans="15:35" ht="15.75" customHeight="1" x14ac:dyDescent="0.3">
      <c r="O974" s="429"/>
      <c r="P974" s="429"/>
      <c r="AI974" s="429"/>
    </row>
    <row r="975" spans="15:35" ht="15.75" customHeight="1" x14ac:dyDescent="0.3">
      <c r="O975" s="429"/>
      <c r="P975" s="429"/>
      <c r="AI975" s="429"/>
    </row>
    <row r="976" spans="15:35" ht="15.75" customHeight="1" x14ac:dyDescent="0.3">
      <c r="O976" s="429"/>
      <c r="P976" s="429"/>
      <c r="AI976" s="429"/>
    </row>
    <row r="977" spans="15:35" ht="15.75" customHeight="1" x14ac:dyDescent="0.3">
      <c r="O977" s="429"/>
      <c r="P977" s="429"/>
      <c r="AI977" s="429"/>
    </row>
    <row r="978" spans="15:35" ht="15.75" customHeight="1" x14ac:dyDescent="0.3">
      <c r="O978" s="429"/>
      <c r="P978" s="429"/>
      <c r="AI978" s="429"/>
    </row>
    <row r="979" spans="15:35" ht="15.75" customHeight="1" x14ac:dyDescent="0.3">
      <c r="O979" s="429"/>
      <c r="P979" s="429"/>
      <c r="AI979" s="429"/>
    </row>
    <row r="980" spans="15:35" ht="15.75" customHeight="1" x14ac:dyDescent="0.3">
      <c r="O980" s="429"/>
      <c r="P980" s="429"/>
      <c r="AI980" s="429"/>
    </row>
    <row r="981" spans="15:35" ht="15.75" customHeight="1" x14ac:dyDescent="0.3">
      <c r="O981" s="429"/>
      <c r="P981" s="429"/>
      <c r="AI981" s="429"/>
    </row>
    <row r="982" spans="15:35" ht="15.75" customHeight="1" x14ac:dyDescent="0.3">
      <c r="O982" s="429"/>
      <c r="P982" s="429"/>
      <c r="AI982" s="429"/>
    </row>
    <row r="983" spans="15:35" ht="15.75" customHeight="1" x14ac:dyDescent="0.3">
      <c r="O983" s="429"/>
      <c r="P983" s="429"/>
      <c r="AI983" s="429"/>
    </row>
    <row r="984" spans="15:35" ht="15.75" customHeight="1" x14ac:dyDescent="0.3">
      <c r="O984" s="429"/>
      <c r="P984" s="429"/>
      <c r="AI984" s="429"/>
    </row>
    <row r="985" spans="15:35" ht="15.75" customHeight="1" x14ac:dyDescent="0.3">
      <c r="O985" s="429"/>
      <c r="P985" s="429"/>
      <c r="AI985" s="429"/>
    </row>
    <row r="986" spans="15:35" ht="15.75" customHeight="1" x14ac:dyDescent="0.3">
      <c r="O986" s="429"/>
      <c r="P986" s="429"/>
      <c r="AI986" s="429"/>
    </row>
    <row r="987" spans="15:35" ht="15.75" customHeight="1" x14ac:dyDescent="0.3">
      <c r="O987" s="429"/>
      <c r="P987" s="429"/>
      <c r="AI987" s="429"/>
    </row>
    <row r="988" spans="15:35" ht="15.75" customHeight="1" x14ac:dyDescent="0.3">
      <c r="O988" s="429"/>
      <c r="P988" s="429"/>
      <c r="AI988" s="429"/>
    </row>
    <row r="989" spans="15:35" ht="15.75" customHeight="1" x14ac:dyDescent="0.3">
      <c r="O989" s="429"/>
      <c r="P989" s="429"/>
      <c r="AI989" s="429"/>
    </row>
    <row r="990" spans="15:35" ht="15.75" customHeight="1" x14ac:dyDescent="0.3">
      <c r="O990" s="429"/>
      <c r="P990" s="429"/>
      <c r="AI990" s="429"/>
    </row>
    <row r="991" spans="15:35" ht="15.75" customHeight="1" x14ac:dyDescent="0.3">
      <c r="O991" s="429"/>
      <c r="P991" s="429"/>
      <c r="AI991" s="429"/>
    </row>
    <row r="992" spans="15:35" ht="15.75" customHeight="1" x14ac:dyDescent="0.3">
      <c r="O992" s="429"/>
      <c r="P992" s="429"/>
      <c r="AI992" s="429"/>
    </row>
    <row r="993" spans="15:35" ht="15.75" customHeight="1" x14ac:dyDescent="0.3">
      <c r="O993" s="429"/>
      <c r="P993" s="429"/>
      <c r="AI993" s="429"/>
    </row>
    <row r="994" spans="15:35" ht="15.75" customHeight="1" x14ac:dyDescent="0.3">
      <c r="O994" s="429"/>
      <c r="P994" s="429"/>
      <c r="AI994" s="429"/>
    </row>
    <row r="995" spans="15:35" ht="15.75" customHeight="1" x14ac:dyDescent="0.3">
      <c r="O995" s="429"/>
      <c r="P995" s="429"/>
      <c r="AI995" s="429"/>
    </row>
    <row r="996" spans="15:35" ht="15.75" customHeight="1" x14ac:dyDescent="0.3">
      <c r="O996" s="429"/>
      <c r="P996" s="429"/>
      <c r="AI996" s="429"/>
    </row>
    <row r="997" spans="15:35" ht="15.75" customHeight="1" x14ac:dyDescent="0.3">
      <c r="O997" s="429"/>
      <c r="P997" s="429"/>
      <c r="AI997" s="429"/>
    </row>
    <row r="998" spans="15:35" ht="15.75" customHeight="1" x14ac:dyDescent="0.3">
      <c r="O998" s="429"/>
      <c r="P998" s="429"/>
      <c r="AI998" s="429"/>
    </row>
    <row r="999" spans="15:35" ht="15.75" customHeight="1" x14ac:dyDescent="0.3">
      <c r="O999" s="429"/>
      <c r="P999" s="429"/>
      <c r="AI999" s="429"/>
    </row>
    <row r="1000" spans="15:35" ht="15.75" customHeight="1" x14ac:dyDescent="0.3">
      <c r="O1000" s="429"/>
      <c r="P1000" s="429"/>
      <c r="AI1000" s="429"/>
    </row>
    <row r="1001" spans="15:35" ht="15.75" customHeight="1" x14ac:dyDescent="0.3">
      <c r="O1001" s="429"/>
      <c r="P1001" s="429"/>
      <c r="AI1001" s="429"/>
    </row>
    <row r="1002" spans="15:35" ht="15.75" customHeight="1" x14ac:dyDescent="0.3">
      <c r="O1002" s="429"/>
      <c r="P1002" s="429"/>
      <c r="AI1002" s="429"/>
    </row>
    <row r="1003" spans="15:35" ht="15.75" customHeight="1" x14ac:dyDescent="0.3">
      <c r="O1003" s="429"/>
      <c r="P1003" s="429"/>
      <c r="AI1003" s="429"/>
    </row>
    <row r="1004" spans="15:35" ht="15.75" customHeight="1" x14ac:dyDescent="0.3">
      <c r="O1004" s="429"/>
      <c r="P1004" s="429"/>
      <c r="AI1004" s="429"/>
    </row>
    <row r="1005" spans="15:35" ht="15.75" customHeight="1" x14ac:dyDescent="0.3">
      <c r="O1005" s="429"/>
      <c r="P1005" s="429"/>
      <c r="AI1005" s="429"/>
    </row>
    <row r="1006" spans="15:35" ht="15.75" customHeight="1" x14ac:dyDescent="0.3">
      <c r="O1006" s="429"/>
      <c r="P1006" s="429"/>
      <c r="AI1006" s="429"/>
    </row>
    <row r="1007" spans="15:35" ht="15.75" customHeight="1" x14ac:dyDescent="0.3">
      <c r="O1007" s="429"/>
      <c r="P1007" s="429"/>
      <c r="AI1007" s="429"/>
    </row>
    <row r="1008" spans="15:35" ht="15.75" customHeight="1" x14ac:dyDescent="0.3">
      <c r="O1008" s="429"/>
      <c r="P1008" s="429"/>
      <c r="AI1008" s="429"/>
    </row>
    <row r="1009" spans="15:35" ht="15.75" customHeight="1" x14ac:dyDescent="0.3">
      <c r="O1009" s="429"/>
      <c r="P1009" s="429"/>
      <c r="AI1009" s="429"/>
    </row>
    <row r="1010" spans="15:35" ht="15.75" customHeight="1" x14ac:dyDescent="0.3">
      <c r="O1010" s="429"/>
      <c r="P1010" s="429"/>
      <c r="AI1010" s="429"/>
    </row>
    <row r="1011" spans="15:35" ht="15.75" customHeight="1" x14ac:dyDescent="0.3">
      <c r="O1011" s="429"/>
      <c r="P1011" s="429"/>
      <c r="AI1011" s="429"/>
    </row>
    <row r="1012" spans="15:35" ht="15.75" customHeight="1" x14ac:dyDescent="0.3">
      <c r="O1012" s="429"/>
      <c r="P1012" s="429"/>
      <c r="AI1012" s="429"/>
    </row>
    <row r="1013" spans="15:35" ht="15.75" customHeight="1" x14ac:dyDescent="0.3">
      <c r="O1013" s="429"/>
      <c r="P1013" s="429"/>
      <c r="AI1013" s="429"/>
    </row>
    <row r="1014" spans="15:35" ht="15.75" customHeight="1" x14ac:dyDescent="0.3">
      <c r="O1014" s="429"/>
      <c r="P1014" s="429"/>
      <c r="AI1014" s="429"/>
    </row>
    <row r="1015" spans="15:35" ht="15.75" customHeight="1" x14ac:dyDescent="0.3">
      <c r="O1015" s="429"/>
      <c r="P1015" s="429"/>
      <c r="AI1015" s="429"/>
    </row>
    <row r="1016" spans="15:35" ht="15.75" customHeight="1" x14ac:dyDescent="0.3">
      <c r="O1016" s="429"/>
      <c r="P1016" s="429"/>
      <c r="AI1016" s="429"/>
    </row>
    <row r="1017" spans="15:35" ht="15.75" customHeight="1" x14ac:dyDescent="0.3">
      <c r="O1017" s="429"/>
      <c r="P1017" s="429"/>
      <c r="AI1017" s="429"/>
    </row>
    <row r="1018" spans="15:35" ht="15.75" customHeight="1" x14ac:dyDescent="0.3">
      <c r="O1018" s="429"/>
      <c r="P1018" s="429"/>
      <c r="AI1018" s="429"/>
    </row>
    <row r="1019" spans="15:35" ht="15.75" customHeight="1" x14ac:dyDescent="0.3">
      <c r="O1019" s="429"/>
      <c r="P1019" s="429"/>
      <c r="AI1019" s="429"/>
    </row>
    <row r="1020" spans="15:35" ht="15.75" customHeight="1" x14ac:dyDescent="0.3">
      <c r="O1020" s="429"/>
      <c r="P1020" s="429"/>
      <c r="AI1020" s="429"/>
    </row>
    <row r="1021" spans="15:35" ht="15.75" customHeight="1" x14ac:dyDescent="0.3">
      <c r="O1021" s="429"/>
      <c r="P1021" s="429"/>
      <c r="AI1021" s="429"/>
    </row>
    <row r="1022" spans="15:35" ht="15.75" customHeight="1" x14ac:dyDescent="0.3">
      <c r="O1022" s="429"/>
      <c r="P1022" s="429"/>
      <c r="AI1022" s="429"/>
    </row>
    <row r="1023" spans="15:35" ht="15.75" customHeight="1" x14ac:dyDescent="0.3">
      <c r="O1023" s="429"/>
      <c r="P1023" s="429"/>
      <c r="AI1023" s="429"/>
    </row>
    <row r="1024" spans="15:35" ht="15.75" customHeight="1" x14ac:dyDescent="0.3">
      <c r="O1024" s="429"/>
      <c r="P1024" s="429"/>
      <c r="AI1024" s="429"/>
    </row>
    <row r="1025" spans="15:35" ht="15.75" customHeight="1" x14ac:dyDescent="0.3">
      <c r="O1025" s="429"/>
      <c r="P1025" s="429"/>
      <c r="AI1025" s="429"/>
    </row>
    <row r="1026" spans="15:35" ht="15.75" customHeight="1" x14ac:dyDescent="0.3">
      <c r="O1026" s="429"/>
      <c r="P1026" s="429"/>
      <c r="AI1026" s="429"/>
    </row>
    <row r="1027" spans="15:35" ht="15.75" customHeight="1" x14ac:dyDescent="0.3">
      <c r="O1027" s="429"/>
      <c r="P1027" s="429"/>
      <c r="AI1027" s="429"/>
    </row>
    <row r="1028" spans="15:35" ht="15.75" customHeight="1" x14ac:dyDescent="0.3">
      <c r="O1028" s="429"/>
      <c r="P1028" s="429"/>
      <c r="AI1028" s="429"/>
    </row>
    <row r="1029" spans="15:35" ht="15.75" customHeight="1" x14ac:dyDescent="0.3">
      <c r="O1029" s="429"/>
      <c r="P1029" s="429"/>
      <c r="AI1029" s="429"/>
    </row>
    <row r="1030" spans="15:35" ht="15.75" customHeight="1" x14ac:dyDescent="0.3">
      <c r="O1030" s="429"/>
      <c r="P1030" s="429"/>
      <c r="AI1030" s="429"/>
    </row>
    <row r="1031" spans="15:35" ht="15.75" customHeight="1" x14ac:dyDescent="0.3">
      <c r="O1031" s="429"/>
      <c r="P1031" s="429"/>
      <c r="AI1031" s="429"/>
    </row>
    <row r="1032" spans="15:35" ht="15.75" customHeight="1" x14ac:dyDescent="0.3">
      <c r="O1032" s="429"/>
      <c r="P1032" s="429"/>
      <c r="AI1032" s="429"/>
    </row>
    <row r="1033" spans="15:35" ht="15.75" customHeight="1" x14ac:dyDescent="0.3">
      <c r="O1033" s="429"/>
      <c r="P1033" s="429"/>
      <c r="AI1033" s="429"/>
    </row>
    <row r="1034" spans="15:35" ht="15.75" customHeight="1" x14ac:dyDescent="0.3">
      <c r="O1034" s="429"/>
      <c r="P1034" s="429"/>
      <c r="AI1034" s="429"/>
    </row>
    <row r="1035" spans="15:35" ht="15.75" customHeight="1" x14ac:dyDescent="0.3">
      <c r="O1035" s="429"/>
      <c r="P1035" s="429"/>
      <c r="AI1035" s="429"/>
    </row>
    <row r="1036" spans="15:35" ht="15.75" customHeight="1" x14ac:dyDescent="0.3">
      <c r="O1036" s="429"/>
      <c r="P1036" s="429"/>
      <c r="AI1036" s="429"/>
    </row>
    <row r="1037" spans="15:35" ht="15.75" customHeight="1" x14ac:dyDescent="0.3">
      <c r="O1037" s="429"/>
      <c r="P1037" s="429"/>
      <c r="AI1037" s="429"/>
    </row>
    <row r="1038" spans="15:35" ht="15.75" customHeight="1" x14ac:dyDescent="0.3">
      <c r="O1038" s="429"/>
      <c r="P1038" s="429"/>
      <c r="AI1038" s="429"/>
    </row>
    <row r="1039" spans="15:35" ht="15.75" customHeight="1" x14ac:dyDescent="0.3">
      <c r="O1039" s="429"/>
      <c r="P1039" s="429"/>
      <c r="AI1039" s="429"/>
    </row>
    <row r="1040" spans="15:35" ht="15.75" customHeight="1" x14ac:dyDescent="0.3">
      <c r="O1040" s="429"/>
      <c r="P1040" s="429"/>
      <c r="AI1040" s="429"/>
    </row>
    <row r="1041" spans="15:35" ht="15.75" customHeight="1" x14ac:dyDescent="0.3">
      <c r="O1041" s="429"/>
      <c r="P1041" s="429"/>
      <c r="AI1041" s="429"/>
    </row>
    <row r="1042" spans="15:35" ht="15.75" customHeight="1" x14ac:dyDescent="0.3">
      <c r="O1042" s="429"/>
      <c r="P1042" s="429"/>
      <c r="AI1042" s="429"/>
    </row>
    <row r="1043" spans="15:35" ht="15.75" customHeight="1" x14ac:dyDescent="0.3">
      <c r="O1043" s="429"/>
      <c r="P1043" s="429"/>
      <c r="AI1043" s="429"/>
    </row>
    <row r="1044" spans="15:35" ht="15.75" customHeight="1" x14ac:dyDescent="0.3">
      <c r="O1044" s="429"/>
      <c r="P1044" s="429"/>
      <c r="AI1044" s="429"/>
    </row>
    <row r="1045" spans="15:35" ht="15.75" customHeight="1" x14ac:dyDescent="0.3">
      <c r="O1045" s="429"/>
      <c r="P1045" s="429"/>
      <c r="AI1045" s="429"/>
    </row>
    <row r="1046" spans="15:35" ht="15.75" customHeight="1" x14ac:dyDescent="0.3">
      <c r="O1046" s="429"/>
      <c r="P1046" s="429"/>
      <c r="AI1046" s="429"/>
    </row>
    <row r="1047" spans="15:35" ht="15.75" customHeight="1" x14ac:dyDescent="0.3">
      <c r="O1047" s="429"/>
      <c r="P1047" s="429"/>
      <c r="AI1047" s="429"/>
    </row>
    <row r="1048" spans="15:35" ht="15.75" customHeight="1" x14ac:dyDescent="0.3">
      <c r="O1048" s="429"/>
      <c r="P1048" s="429"/>
      <c r="AI1048" s="429"/>
    </row>
    <row r="1049" spans="15:35" ht="15.75" customHeight="1" x14ac:dyDescent="0.3">
      <c r="O1049" s="429"/>
      <c r="P1049" s="429"/>
      <c r="AI1049" s="429"/>
    </row>
    <row r="1050" spans="15:35" ht="15.75" customHeight="1" x14ac:dyDescent="0.3">
      <c r="O1050" s="429"/>
      <c r="P1050" s="429"/>
      <c r="AI1050" s="429"/>
    </row>
    <row r="1051" spans="15:35" ht="15.75" customHeight="1" x14ac:dyDescent="0.3">
      <c r="O1051" s="429"/>
      <c r="P1051" s="429"/>
      <c r="AI1051" s="429"/>
    </row>
    <row r="1052" spans="15:35" ht="15.75" customHeight="1" x14ac:dyDescent="0.3">
      <c r="O1052" s="429"/>
      <c r="P1052" s="429"/>
      <c r="AI1052" s="429"/>
    </row>
    <row r="1053" spans="15:35" ht="15.75" customHeight="1" x14ac:dyDescent="0.3">
      <c r="O1053" s="429"/>
      <c r="P1053" s="429"/>
      <c r="AI1053" s="429"/>
    </row>
    <row r="1054" spans="15:35" ht="15.75" customHeight="1" x14ac:dyDescent="0.3">
      <c r="O1054" s="429"/>
      <c r="P1054" s="429"/>
      <c r="AI1054" s="429"/>
    </row>
    <row r="1055" spans="15:35" ht="15.75" customHeight="1" x14ac:dyDescent="0.3">
      <c r="O1055" s="429"/>
      <c r="P1055" s="429"/>
      <c r="AI1055" s="429"/>
    </row>
    <row r="1056" spans="15:35" ht="15.75" customHeight="1" x14ac:dyDescent="0.3">
      <c r="O1056" s="429"/>
      <c r="P1056" s="429"/>
      <c r="AI1056" s="429"/>
    </row>
    <row r="1057" spans="15:35" ht="15.75" customHeight="1" x14ac:dyDescent="0.3">
      <c r="O1057" s="429"/>
      <c r="P1057" s="429"/>
      <c r="AI1057" s="429"/>
    </row>
    <row r="1058" spans="15:35" ht="15.75" customHeight="1" x14ac:dyDescent="0.3">
      <c r="O1058" s="429"/>
      <c r="P1058" s="429"/>
      <c r="AI1058" s="429"/>
    </row>
    <row r="1059" spans="15:35" ht="15.75" customHeight="1" x14ac:dyDescent="0.3">
      <c r="O1059" s="429"/>
      <c r="P1059" s="429"/>
      <c r="AI1059" s="429"/>
    </row>
    <row r="1060" spans="15:35" ht="15.75" customHeight="1" x14ac:dyDescent="0.3">
      <c r="O1060" s="429"/>
      <c r="P1060" s="429"/>
      <c r="AI1060" s="429"/>
    </row>
    <row r="1061" spans="15:35" ht="15.75" customHeight="1" x14ac:dyDescent="0.3">
      <c r="O1061" s="429"/>
      <c r="P1061" s="429"/>
      <c r="AI1061" s="429"/>
    </row>
    <row r="1062" spans="15:35" ht="15.75" customHeight="1" x14ac:dyDescent="0.3">
      <c r="O1062" s="429"/>
      <c r="P1062" s="429"/>
      <c r="AI1062" s="429"/>
    </row>
    <row r="1063" spans="15:35" ht="15.75" customHeight="1" x14ac:dyDescent="0.3">
      <c r="O1063" s="429"/>
      <c r="P1063" s="429"/>
      <c r="AI1063" s="429"/>
    </row>
    <row r="1064" spans="15:35" ht="15.75" customHeight="1" x14ac:dyDescent="0.3">
      <c r="O1064" s="429"/>
      <c r="P1064" s="429"/>
      <c r="AI1064" s="429"/>
    </row>
    <row r="1065" spans="15:35" ht="15.75" customHeight="1" x14ac:dyDescent="0.3">
      <c r="O1065" s="429"/>
      <c r="P1065" s="429"/>
      <c r="AI1065" s="429"/>
    </row>
    <row r="1066" spans="15:35" ht="15.75" customHeight="1" x14ac:dyDescent="0.3">
      <c r="O1066" s="429"/>
      <c r="P1066" s="429"/>
      <c r="AI1066" s="429"/>
    </row>
    <row r="1067" spans="15:35" ht="15.75" customHeight="1" x14ac:dyDescent="0.3">
      <c r="O1067" s="429"/>
      <c r="P1067" s="429"/>
      <c r="AI1067" s="429"/>
    </row>
    <row r="1068" spans="15:35" ht="15.75" customHeight="1" x14ac:dyDescent="0.3">
      <c r="O1068" s="429"/>
      <c r="P1068" s="429"/>
      <c r="AI1068" s="429"/>
    </row>
    <row r="1069" spans="15:35" ht="15.75" customHeight="1" x14ac:dyDescent="0.3">
      <c r="O1069" s="429"/>
      <c r="P1069" s="429"/>
      <c r="AI1069" s="429"/>
    </row>
    <row r="1070" spans="15:35" ht="15.75" customHeight="1" x14ac:dyDescent="0.3">
      <c r="O1070" s="429"/>
      <c r="P1070" s="429"/>
      <c r="AI1070" s="429"/>
    </row>
    <row r="1071" spans="15:35" ht="15.75" customHeight="1" x14ac:dyDescent="0.3">
      <c r="O1071" s="429"/>
      <c r="P1071" s="429"/>
      <c r="AI1071" s="429"/>
    </row>
    <row r="1072" spans="15:35" ht="15.75" customHeight="1" x14ac:dyDescent="0.3">
      <c r="O1072" s="429"/>
      <c r="P1072" s="429"/>
      <c r="AI1072" s="429"/>
    </row>
    <row r="1073" spans="15:35" ht="15.75" customHeight="1" x14ac:dyDescent="0.3">
      <c r="O1073" s="429"/>
      <c r="P1073" s="429"/>
      <c r="AI1073" s="429"/>
    </row>
    <row r="1074" spans="15:35" ht="15.75" customHeight="1" x14ac:dyDescent="0.3">
      <c r="O1074" s="429"/>
      <c r="P1074" s="429"/>
      <c r="AI1074" s="429"/>
    </row>
    <row r="1075" spans="15:35" ht="15.75" customHeight="1" x14ac:dyDescent="0.3">
      <c r="O1075" s="429"/>
      <c r="P1075" s="429"/>
      <c r="AI1075" s="429"/>
    </row>
    <row r="1076" spans="15:35" ht="15.75" customHeight="1" x14ac:dyDescent="0.3">
      <c r="O1076" s="429"/>
      <c r="P1076" s="429"/>
      <c r="AI1076" s="429"/>
    </row>
    <row r="1077" spans="15:35" ht="15.75" customHeight="1" x14ac:dyDescent="0.3">
      <c r="O1077" s="429"/>
      <c r="P1077" s="429"/>
      <c r="AI1077" s="429"/>
    </row>
    <row r="1078" spans="15:35" ht="15.75" customHeight="1" x14ac:dyDescent="0.3">
      <c r="O1078" s="429"/>
      <c r="P1078" s="429"/>
      <c r="AI1078" s="429"/>
    </row>
    <row r="1079" spans="15:35" ht="15.75" customHeight="1" x14ac:dyDescent="0.3">
      <c r="O1079" s="429"/>
      <c r="P1079" s="429"/>
      <c r="AI1079" s="429"/>
    </row>
    <row r="1080" spans="15:35" ht="15.75" customHeight="1" x14ac:dyDescent="0.3">
      <c r="O1080" s="429"/>
      <c r="P1080" s="429"/>
      <c r="AI1080" s="429"/>
    </row>
    <row r="1081" spans="15:35" ht="15.75" customHeight="1" x14ac:dyDescent="0.3">
      <c r="O1081" s="429"/>
      <c r="P1081" s="429"/>
      <c r="AI1081" s="429"/>
    </row>
    <row r="1082" spans="15:35" ht="15.75" customHeight="1" x14ac:dyDescent="0.3">
      <c r="O1082" s="429"/>
      <c r="P1082" s="429"/>
      <c r="AI1082" s="429"/>
    </row>
    <row r="1083" spans="15:35" ht="15.75" customHeight="1" x14ac:dyDescent="0.3">
      <c r="O1083" s="429"/>
      <c r="P1083" s="429"/>
      <c r="AI1083" s="429"/>
    </row>
    <row r="1084" spans="15:35" ht="15.75" customHeight="1" x14ac:dyDescent="0.3">
      <c r="O1084" s="429"/>
      <c r="P1084" s="429"/>
      <c r="AI1084" s="429"/>
    </row>
    <row r="1085" spans="15:35" ht="15.75" customHeight="1" x14ac:dyDescent="0.3">
      <c r="O1085" s="429"/>
      <c r="P1085" s="429"/>
      <c r="AI1085" s="429"/>
    </row>
    <row r="1086" spans="15:35" ht="15.75" customHeight="1" x14ac:dyDescent="0.3">
      <c r="O1086" s="429"/>
      <c r="P1086" s="429"/>
      <c r="AI1086" s="429"/>
    </row>
    <row r="1087" spans="15:35" ht="15.75" customHeight="1" x14ac:dyDescent="0.3">
      <c r="O1087" s="429"/>
      <c r="P1087" s="429"/>
      <c r="AI1087" s="429"/>
    </row>
    <row r="1088" spans="15:35" ht="15.75" customHeight="1" x14ac:dyDescent="0.3">
      <c r="O1088" s="429"/>
      <c r="P1088" s="429"/>
      <c r="AI1088" s="429"/>
    </row>
    <row r="1089" spans="15:35" ht="15.75" customHeight="1" x14ac:dyDescent="0.3">
      <c r="O1089" s="429"/>
      <c r="P1089" s="429"/>
      <c r="AI1089" s="429"/>
    </row>
    <row r="1090" spans="15:35" ht="15.75" customHeight="1" x14ac:dyDescent="0.3">
      <c r="O1090" s="429"/>
      <c r="P1090" s="429"/>
      <c r="AI1090" s="429"/>
    </row>
    <row r="1091" spans="15:35" ht="15.75" customHeight="1" x14ac:dyDescent="0.3">
      <c r="O1091" s="429"/>
      <c r="P1091" s="429"/>
      <c r="AI1091" s="429"/>
    </row>
    <row r="1092" spans="15:35" ht="15.75" customHeight="1" x14ac:dyDescent="0.3">
      <c r="O1092" s="429"/>
      <c r="P1092" s="429"/>
      <c r="AI1092" s="429"/>
    </row>
    <row r="1093" spans="15:35" ht="15.75" customHeight="1" x14ac:dyDescent="0.3">
      <c r="O1093" s="429"/>
      <c r="P1093" s="429"/>
      <c r="AI1093" s="429"/>
    </row>
    <row r="1094" spans="15:35" ht="15.75" customHeight="1" x14ac:dyDescent="0.3">
      <c r="O1094" s="429"/>
      <c r="P1094" s="429"/>
      <c r="AI1094" s="429"/>
    </row>
    <row r="1095" spans="15:35" ht="15.75" customHeight="1" x14ac:dyDescent="0.3">
      <c r="O1095" s="429"/>
      <c r="P1095" s="429"/>
      <c r="AI1095" s="429"/>
    </row>
    <row r="1096" spans="15:35" ht="15.75" customHeight="1" x14ac:dyDescent="0.3">
      <c r="O1096" s="429"/>
      <c r="P1096" s="429"/>
      <c r="AI1096" s="429"/>
    </row>
    <row r="1097" spans="15:35" ht="15.75" customHeight="1" x14ac:dyDescent="0.3">
      <c r="O1097" s="429"/>
      <c r="P1097" s="429"/>
      <c r="AI1097" s="429"/>
    </row>
    <row r="1098" spans="15:35" ht="15.75" customHeight="1" x14ac:dyDescent="0.3">
      <c r="O1098" s="429"/>
      <c r="P1098" s="429"/>
      <c r="AI1098" s="429"/>
    </row>
    <row r="1099" spans="15:35" ht="15.75" customHeight="1" x14ac:dyDescent="0.3">
      <c r="O1099" s="429"/>
      <c r="P1099" s="429"/>
      <c r="AI1099" s="429"/>
    </row>
    <row r="1100" spans="15:35" ht="15.75" customHeight="1" x14ac:dyDescent="0.3">
      <c r="O1100" s="429"/>
      <c r="P1100" s="429"/>
      <c r="AI1100" s="429"/>
    </row>
    <row r="1101" spans="15:35" ht="15.75" customHeight="1" x14ac:dyDescent="0.3">
      <c r="O1101" s="429"/>
      <c r="P1101" s="429"/>
      <c r="AI1101" s="429"/>
    </row>
    <row r="1102" spans="15:35" ht="15.75" customHeight="1" x14ac:dyDescent="0.3">
      <c r="O1102" s="429"/>
      <c r="P1102" s="429"/>
      <c r="AI1102" s="429"/>
    </row>
    <row r="1103" spans="15:35" ht="15.75" customHeight="1" x14ac:dyDescent="0.3">
      <c r="O1103" s="429"/>
      <c r="P1103" s="429"/>
      <c r="AI1103" s="429"/>
    </row>
    <row r="1104" spans="15:35" ht="15.75" customHeight="1" x14ac:dyDescent="0.3">
      <c r="O1104" s="429"/>
      <c r="P1104" s="429"/>
      <c r="AI1104" s="429"/>
    </row>
    <row r="1105" spans="15:35" ht="15.75" customHeight="1" x14ac:dyDescent="0.3">
      <c r="O1105" s="429"/>
      <c r="P1105" s="429"/>
      <c r="AI1105" s="429"/>
    </row>
    <row r="1106" spans="15:35" ht="15.75" customHeight="1" x14ac:dyDescent="0.3">
      <c r="O1106" s="429"/>
      <c r="P1106" s="429"/>
      <c r="AI1106" s="429"/>
    </row>
    <row r="1107" spans="15:35" ht="15.75" customHeight="1" x14ac:dyDescent="0.3">
      <c r="O1107" s="429"/>
      <c r="P1107" s="429"/>
      <c r="AI1107" s="429"/>
    </row>
    <row r="1108" spans="15:35" ht="15.75" customHeight="1" x14ac:dyDescent="0.3">
      <c r="O1108" s="429"/>
      <c r="P1108" s="429"/>
      <c r="AI1108" s="429"/>
    </row>
    <row r="1109" spans="15:35" ht="15.75" customHeight="1" x14ac:dyDescent="0.3">
      <c r="O1109" s="429"/>
      <c r="P1109" s="429"/>
      <c r="AI1109" s="429"/>
    </row>
    <row r="1110" spans="15:35" ht="15.75" customHeight="1" x14ac:dyDescent="0.3">
      <c r="O1110" s="429"/>
      <c r="P1110" s="429"/>
      <c r="AI1110" s="429"/>
    </row>
  </sheetData>
  <sheetProtection algorithmName="SHA-512" hashValue="hb+KW8fVd/wWvCJTMOgzcKr5QjbbhVoLkRygqyV7/Cf2Ap6nu9ys49gj8ZtLRVX+CXeIYAuvCsh8s6dC/3G4eg==" saltValue="3qUF9XvfY9pFLYWbYZjbyQ==" spinCount="100000" sheet="1" objects="1" scenarios="1"/>
  <autoFilter ref="A13:AK481" xr:uid="{00000000-0009-0000-0000-000000000000}"/>
  <mergeCells count="53">
    <mergeCell ref="A353:A373"/>
    <mergeCell ref="O353:O373"/>
    <mergeCell ref="P353:P373"/>
    <mergeCell ref="G353:G373"/>
    <mergeCell ref="H353:H373"/>
    <mergeCell ref="F353:F373"/>
    <mergeCell ref="E353:E373"/>
    <mergeCell ref="D353:D373"/>
    <mergeCell ref="C353:C373"/>
    <mergeCell ref="B353:B373"/>
    <mergeCell ref="N12:N13"/>
    <mergeCell ref="AE12:AG12"/>
    <mergeCell ref="AH12:AI12"/>
    <mergeCell ref="B12:B13"/>
    <mergeCell ref="D12:D13"/>
    <mergeCell ref="E12:E13"/>
    <mergeCell ref="F12:F13"/>
    <mergeCell ref="G12:G13"/>
    <mergeCell ref="A11:C11"/>
    <mergeCell ref="D11:AK11"/>
    <mergeCell ref="K12:M12"/>
    <mergeCell ref="O12:P12"/>
    <mergeCell ref="S12:T12"/>
    <mergeCell ref="U12:Y12"/>
    <mergeCell ref="Z12:AD12"/>
    <mergeCell ref="A12:A13"/>
    <mergeCell ref="C12:C13"/>
    <mergeCell ref="R12:R13"/>
    <mergeCell ref="AJ12:AJ13"/>
    <mergeCell ref="AK12:AK13"/>
    <mergeCell ref="H12:H13"/>
    <mergeCell ref="I12:I13"/>
    <mergeCell ref="J12:J13"/>
    <mergeCell ref="Q12:Q13"/>
    <mergeCell ref="A27:A28"/>
    <mergeCell ref="C27:C28"/>
    <mergeCell ref="D27:D28"/>
    <mergeCell ref="E27:E28"/>
    <mergeCell ref="H27:H28"/>
    <mergeCell ref="B27:B28"/>
    <mergeCell ref="G27:G28"/>
    <mergeCell ref="AJ353:AJ373"/>
    <mergeCell ref="G111:G113"/>
    <mergeCell ref="I27:I28"/>
    <mergeCell ref="J27:J28"/>
    <mergeCell ref="AK27:AK28"/>
    <mergeCell ref="AH246:AK246"/>
    <mergeCell ref="AH348:AK348"/>
    <mergeCell ref="G97:G105"/>
    <mergeCell ref="P284:T284"/>
    <mergeCell ref="AG353:AG373"/>
    <mergeCell ref="AH353:AH373"/>
    <mergeCell ref="AI353:AI373"/>
  </mergeCells>
  <phoneticPr fontId="56" type="noConversion"/>
  <dataValidations count="1">
    <dataValidation type="list" allowBlank="1" showErrorMessage="1" sqref="AJ15:AJ22 AJ467:AJ478 AJ449:AJ463 AJ437:AJ447 AJ413:AJ435 AJ405:AJ409 AJ398:AJ403 AJ386:AJ396 AJ377:AJ384 AJ374:AJ375 AJ337:AJ346 AJ328:AJ335 AJ317:AJ326 AJ306:AJ315 AJ296:AJ304 AJ285:AJ294 AJ264:AJ283 AJ256:AJ262 AJ248:AJ253 AJ240:AJ244 AJ25:AJ39 AJ194:AJ201 AJ185:AJ190 AJ181:AJ183 AJ173:AJ179 AJ152:AJ171 AJ141:AJ148 AJ116:AJ139 AJ96:AJ113 AJ86:AJ93 AJ75:AJ83 AJ69:AJ72 AJ55:AJ66 AJ50:AJ52 AJ42:AJ48 AJ203:AJ219 AJ221:AJ238 AJ350:AJ353 B50:B52 B42:B48 B116:B139 B141:B148 B181:B183 B185:B190 B266:B283 B29:B39 B285:B294 B296:B304 B317:B326 B328:B335 B337:B346 B377:B384 B398:B403 B449:B463 B15:B22 B152:B171 B375 B240:B244 B264 B256:B262 B173:B179 B306:B315 B194:B201 B248:B253 B386:B396 B405:B409 B437:B447 B203:B219 B221:B238 K375 K350:K373 A42:A52 A55:B66 A69:B72 A467:B478 A86:B93 A116:A149 A437:A463 A248:A254 A350:B353 A75:B83 A15:A23 A29:A40 A96:B113 A266:A347 A256:A264 A25:B27 A152:A191 A375:A411 A413:B435 A194:A245 D42:D48 D50:D52 D55:D66 D69:D72 D467:D478 D116:D139 D141:D148 D181:D183 D185:D190 D86:D93 D306:D315 D375 D285:D294 D296:D304 D317:D326 D328:D335 D337:D346 D377:D384 D398:D403 D449:D463 D96:D113 D75:D83 D15:D22 D152:D171 D29:D39 D240:D244 D264 D266:D283 D256:D262 D25:D27 D173:D179 D194:D201 D248:D253 D350:D353 D386:D396 D405:D409 D413:D435 D437:D447 D203:D219 D221:D238 N42:N48 Q42:R48 Q50:R52 N55:N66 Q55:R66 N69:N72 Q69:R72 N116:N139 Q116:R139 N141:N148 Q141:R148 N181:N183 Q181:R183 N185:N190 Q185:R190 Q194:R201 Q25:R39 N285:N294 Q285:R294 N296:N304 Q296:R304 Q405:R409 N306:N315 N317:N326 Q317:R326 N328:N335 Q328:R335 N337:N346 Q337:R346 N377:N384 Q377:R384 N398:N403 Q398:R403 Q463:R463 N25:N39 Q256:R262 N256:N262 Q75:R83 N15:N22 N152:N171 Q152:R171 N375 Q240:R244 N240:N244 N266:N283 N264 Q264:R264 Q266:R283 Q375:R375 N173:N179 Q173:R179 Q449:R461 N194:N201 Q86:R93 Q248:R253 N248:N253 Q15:R22 N75:N83 N467:N478 Q96:R113 N96:N113 Q350:R373 Q386:R396 N350:N373 N405:N409 N386:N396 Q413:R435 N413:N435 N437:N447 Q437:R447 N463 Q306:R315 N449:N461 Q467:R478 N86:N93 N203:N219 N221:N238 Q203:R219 Q221:R238 K42:L48 K50:N52 K55:L66 K69:L72 K467:L478 K116:L139 K141:L148 K181:L183 K185:L190 K463:L463 K86:L93 K25:L39 K285:L294 K296:L304 L350:L375 K317:L326 K328:L335 K337:L346 K377:L384 K398:L403 K256:L262 K75:L83 K15:L22 K152:L171 K240:L244 K264:L264 K449:L461 K173:L179 K194:L201 K248:L253 K266:L283 K96:L113 K386:L396 K405:L409 K413:L435 K437:L447 K306:L315 K203:L219 K221:L238" xr:uid="{00000000-0002-0000-0000-000000000000}">
      <formula1>#REF!</formula1>
    </dataValidation>
  </dataValidations>
  <hyperlinks>
    <hyperlink ref="D7" r:id="rId1" xr:uid="{00000000-0004-0000-0000-000000000000}"/>
    <hyperlink ref="D8" r:id="rId2" xr:uid="{00000000-0004-0000-0000-000001000000}"/>
    <hyperlink ref="D9" r:id="rId3" xr:uid="{00000000-0004-0000-0000-000002000000}"/>
    <hyperlink ref="D10" r:id="rId4" xr:uid="{00000000-0004-0000-0000-000003000000}"/>
  </hyperlinks>
  <pageMargins left="0.27559055118110237" right="0.15748031496062992" top="0.74803149606299213" bottom="0.74803149606299213" header="0" footer="0"/>
  <pageSetup paperSize="9" scale="20" orientation="landscape" r:id="rId5"/>
  <ignoredErrors>
    <ignoredError sqref="AG463" formulaRange="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2022-2023</dc:creator>
  <cp:lastModifiedBy>anyely roxely santana mero</cp:lastModifiedBy>
  <dcterms:created xsi:type="dcterms:W3CDTF">2024-05-10T16:03:11Z</dcterms:created>
  <dcterms:modified xsi:type="dcterms:W3CDTF">2025-04-30T19:41:44Z</dcterms:modified>
</cp:coreProperties>
</file>