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2.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2022-2023\Desktop\PE\2024\5.- PROCESOS\7.- SEGUIMIENTO Y EVALUACIÓN\INFORME 2 SEMESTRE POA 2024\"/>
    </mc:Choice>
  </mc:AlternateContent>
  <xr:revisionPtr revIDLastSave="0" documentId="13_ncr:1_{063E8140-5C69-4C04-8D59-CD4B16EAC37D}" xr6:coauthVersionLast="47" xr6:coauthVersionMax="47" xr10:uidLastSave="{00000000-0000-0000-0000-000000000000}"/>
  <bookViews>
    <workbookView xWindow="23880" yWindow="-120" windowWidth="20640" windowHeight="11160" xr2:uid="{00000000-000D-0000-FFFF-FFFF00000000}"/>
  </bookViews>
  <sheets>
    <sheet name="Hoja1" sheetId="1" r:id="rId1"/>
    <sheet name="Hoja2" sheetId="2" r:id="rId2"/>
    <sheet name="Hoja 3" sheetId="4" r:id="rId3"/>
    <sheet name="Hoja 4" sheetId="6" r:id="rId4"/>
  </sheets>
  <definedNames>
    <definedName name="_xlnm.Print_Area" localSheetId="3">'Hoja 4'!$A$1:$Y$39</definedName>
    <definedName name="_xlnm.Print_Area" localSheetId="0">Hoja1!$A$2:$I$688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525" i="1" l="1"/>
  <c r="F526" i="1"/>
  <c r="F527" i="1"/>
  <c r="F528" i="1"/>
  <c r="F529" i="1"/>
  <c r="F530" i="1"/>
  <c r="F531" i="1"/>
  <c r="F532" i="1"/>
  <c r="F533" i="1"/>
  <c r="F534" i="1"/>
  <c r="F535" i="1"/>
  <c r="F509" i="1"/>
  <c r="J409" i="1" l="1"/>
  <c r="I409" i="1" s="1"/>
  <c r="F91" i="1" l="1"/>
  <c r="F92" i="1"/>
  <c r="F93" i="1"/>
  <c r="F94" i="1"/>
  <c r="F95" i="1"/>
  <c r="F96" i="1"/>
  <c r="F97" i="1"/>
  <c r="F335" i="1"/>
  <c r="F336" i="1"/>
  <c r="F337" i="1"/>
  <c r="F407" i="1"/>
  <c r="F408" i="1"/>
  <c r="F378" i="1"/>
  <c r="F379" i="1"/>
  <c r="F380" i="1"/>
  <c r="F381" i="1"/>
  <c r="F382" i="1"/>
  <c r="F383" i="1"/>
  <c r="F384" i="1"/>
  <c r="F385" i="1"/>
  <c r="F386" i="1"/>
  <c r="F387" i="1"/>
  <c r="F388" i="1"/>
  <c r="F389" i="1"/>
  <c r="F390" i="1"/>
  <c r="F391" i="1"/>
  <c r="F392" i="1"/>
  <c r="F458" i="1"/>
  <c r="F459" i="1"/>
  <c r="F460" i="1"/>
  <c r="F438" i="1"/>
  <c r="F439" i="1"/>
  <c r="F440" i="1"/>
  <c r="F441" i="1"/>
  <c r="F442" i="1"/>
  <c r="J361" i="1"/>
  <c r="I361" i="1" s="1"/>
  <c r="F376" i="1"/>
  <c r="F377" i="1"/>
  <c r="F354" i="1"/>
  <c r="F355" i="1"/>
  <c r="F356" i="1"/>
  <c r="F357" i="1"/>
  <c r="F358" i="1"/>
  <c r="F359" i="1"/>
  <c r="C3" i="2"/>
  <c r="F319" i="1"/>
  <c r="F320" i="1"/>
  <c r="F321" i="1"/>
  <c r="F322" i="1"/>
  <c r="F685" i="1" l="1"/>
  <c r="F686" i="1"/>
  <c r="F300" i="1"/>
  <c r="F301" i="1"/>
  <c r="F302" i="1"/>
  <c r="F303" i="1"/>
  <c r="F304" i="1"/>
  <c r="F305" i="1"/>
  <c r="F306" i="1"/>
  <c r="F281" i="1"/>
  <c r="F282" i="1"/>
  <c r="F283" i="1"/>
  <c r="F284" i="1"/>
  <c r="F285" i="1"/>
  <c r="F286" i="1"/>
  <c r="F287" i="1"/>
  <c r="F280" i="1"/>
  <c r="F261" i="1"/>
  <c r="F262" i="1"/>
  <c r="F263" i="1"/>
  <c r="F264" i="1"/>
  <c r="F265" i="1"/>
  <c r="F266" i="1"/>
  <c r="F267" i="1"/>
  <c r="F268" i="1"/>
  <c r="F245" i="1"/>
  <c r="F243" i="1"/>
  <c r="F244" i="1"/>
  <c r="F246" i="1"/>
  <c r="A239" i="1"/>
  <c r="F288" i="1" l="1"/>
  <c r="J288" i="1" s="1"/>
  <c r="I288" i="1" s="1"/>
  <c r="F238" i="1"/>
  <c r="F239" i="1"/>
  <c r="F240" i="1"/>
  <c r="F241" i="1"/>
  <c r="F242" i="1"/>
  <c r="F666" i="1"/>
  <c r="F668" i="1"/>
  <c r="F632" i="1"/>
  <c r="F633" i="1"/>
  <c r="F634" i="1"/>
  <c r="F635" i="1"/>
  <c r="F636" i="1"/>
  <c r="F637" i="1"/>
  <c r="F638" i="1"/>
  <c r="F639" i="1"/>
  <c r="F640" i="1"/>
  <c r="F641" i="1"/>
  <c r="F642" i="1"/>
  <c r="F643" i="1"/>
  <c r="F644" i="1"/>
  <c r="F645" i="1"/>
  <c r="F646" i="1"/>
  <c r="F647" i="1"/>
  <c r="F610" i="1"/>
  <c r="F611" i="1"/>
  <c r="F612" i="1"/>
  <c r="F613" i="1"/>
  <c r="F614" i="1"/>
  <c r="F615" i="1"/>
  <c r="F616" i="1"/>
  <c r="F617" i="1"/>
  <c r="F575" i="1"/>
  <c r="F576" i="1"/>
  <c r="F577" i="1"/>
  <c r="F578" i="1"/>
  <c r="F579" i="1"/>
  <c r="F580" i="1"/>
  <c r="F548" i="1"/>
  <c r="F549" i="1"/>
  <c r="F550" i="1"/>
  <c r="F551" i="1"/>
  <c r="F552" i="1"/>
  <c r="F554" i="1"/>
  <c r="F555" i="1"/>
  <c r="F556" i="1"/>
  <c r="F557" i="1"/>
  <c r="F558" i="1"/>
  <c r="F559" i="1"/>
  <c r="F560" i="1"/>
  <c r="F507" i="1" l="1"/>
  <c r="F508" i="1"/>
  <c r="F510" i="1"/>
  <c r="F511" i="1"/>
  <c r="F119" i="1"/>
  <c r="F42" i="1"/>
  <c r="F63" i="1"/>
  <c r="F58" i="1"/>
  <c r="F59" i="1"/>
  <c r="F60" i="1"/>
  <c r="F61" i="1"/>
  <c r="F62" i="1"/>
  <c r="F24" i="1"/>
  <c r="F25" i="1"/>
  <c r="F26" i="1"/>
  <c r="F27" i="1"/>
  <c r="F221" i="1"/>
  <c r="F222" i="1"/>
  <c r="F223" i="1"/>
  <c r="F224" i="1"/>
  <c r="F220" i="1"/>
  <c r="F219" i="1"/>
  <c r="F218" i="1"/>
  <c r="F187" i="1"/>
  <c r="F188" i="1"/>
  <c r="F189" i="1"/>
  <c r="F166" i="1"/>
  <c r="F167" i="1"/>
  <c r="F168" i="1"/>
  <c r="F169" i="1"/>
  <c r="F170" i="1"/>
  <c r="F5" i="1"/>
  <c r="F6" i="1"/>
  <c r="F8" i="1"/>
  <c r="F225" i="1" l="1"/>
  <c r="J225" i="1" s="1"/>
  <c r="I225" i="1" s="1"/>
  <c r="D12" i="2"/>
  <c r="C22" i="2"/>
  <c r="C21" i="2"/>
  <c r="C20" i="2"/>
  <c r="R1" i="4" s="1"/>
  <c r="C16" i="2"/>
  <c r="N1" i="4" s="1"/>
  <c r="C9" i="2"/>
  <c r="G8" i="2" s="1"/>
  <c r="F574" i="1"/>
  <c r="F455" i="1"/>
  <c r="F456" i="1"/>
  <c r="F457" i="1"/>
  <c r="F461" i="1"/>
  <c r="F374" i="1"/>
  <c r="F375" i="1"/>
  <c r="F90" i="1"/>
  <c r="F98" i="1"/>
  <c r="C41" i="2"/>
  <c r="G18" i="2" s="1"/>
  <c r="C40" i="2"/>
  <c r="C39" i="2"/>
  <c r="C38" i="2"/>
  <c r="G17" i="2" s="1"/>
  <c r="C37" i="2"/>
  <c r="C36" i="2"/>
  <c r="C35" i="2"/>
  <c r="C34" i="2"/>
  <c r="C33" i="2"/>
  <c r="G16" i="2" s="1"/>
  <c r="C32" i="2"/>
  <c r="C31" i="2"/>
  <c r="C30" i="2"/>
  <c r="C29" i="2"/>
  <c r="C28" i="2"/>
  <c r="C27" i="2"/>
  <c r="C26" i="2"/>
  <c r="G15" i="2" s="1"/>
  <c r="C25" i="2"/>
  <c r="W1" i="4" s="1"/>
  <c r="C24" i="2"/>
  <c r="C23" i="2"/>
  <c r="C19" i="2"/>
  <c r="C18" i="2"/>
  <c r="C17" i="2"/>
  <c r="C15" i="2"/>
  <c r="C14" i="2"/>
  <c r="C13" i="2"/>
  <c r="C12" i="2"/>
  <c r="G11" i="2" s="1"/>
  <c r="C11" i="2"/>
  <c r="G10" i="2" s="1"/>
  <c r="C10" i="2"/>
  <c r="G9" i="2" s="1"/>
  <c r="C8" i="2"/>
  <c r="G7" i="2" s="1"/>
  <c r="C7" i="2"/>
  <c r="G6" i="2" s="1"/>
  <c r="C6" i="2"/>
  <c r="C5" i="2"/>
  <c r="G5" i="2" s="1"/>
  <c r="C4" i="2"/>
  <c r="G4" i="2" s="1"/>
  <c r="G3" i="2"/>
  <c r="F683" i="1"/>
  <c r="F669" i="1"/>
  <c r="F631" i="1"/>
  <c r="F630" i="1"/>
  <c r="F629" i="1"/>
  <c r="F609" i="1"/>
  <c r="F608" i="1"/>
  <c r="F594" i="1"/>
  <c r="F573" i="1"/>
  <c r="F547" i="1"/>
  <c r="F561" i="1" s="1"/>
  <c r="J561" i="1" s="1"/>
  <c r="I561" i="1" s="1"/>
  <c r="F524" i="1"/>
  <c r="F512" i="1"/>
  <c r="F506" i="1"/>
  <c r="F505" i="1"/>
  <c r="F493" i="1"/>
  <c r="F492" i="1"/>
  <c r="F491" i="1"/>
  <c r="F490" i="1"/>
  <c r="F489" i="1"/>
  <c r="F477" i="1"/>
  <c r="F476" i="1"/>
  <c r="F475" i="1"/>
  <c r="F474" i="1"/>
  <c r="F462" i="1"/>
  <c r="F454" i="1"/>
  <c r="F437" i="1"/>
  <c r="F436" i="1"/>
  <c r="F424" i="1"/>
  <c r="F423" i="1"/>
  <c r="F422" i="1"/>
  <c r="F421" i="1"/>
  <c r="F406" i="1"/>
  <c r="F405" i="1"/>
  <c r="F404" i="1"/>
  <c r="F373" i="1"/>
  <c r="F372" i="1"/>
  <c r="F360" i="1"/>
  <c r="F353" i="1"/>
  <c r="F352" i="1"/>
  <c r="F351" i="1"/>
  <c r="D26" i="2" s="1"/>
  <c r="F339" i="1"/>
  <c r="F338" i="1"/>
  <c r="F318" i="1"/>
  <c r="F323" i="1" s="1"/>
  <c r="F299" i="1"/>
  <c r="F307" i="1" s="1"/>
  <c r="D22" i="2"/>
  <c r="E22" i="2" s="1"/>
  <c r="F260" i="1"/>
  <c r="F259" i="1"/>
  <c r="F258" i="1"/>
  <c r="F237" i="1"/>
  <c r="A237" i="1"/>
  <c r="F236" i="1"/>
  <c r="F206" i="1"/>
  <c r="F205" i="1"/>
  <c r="F204" i="1"/>
  <c r="F203" i="1"/>
  <c r="A203" i="1"/>
  <c r="F202" i="1"/>
  <c r="F185" i="1"/>
  <c r="F184" i="1"/>
  <c r="F183" i="1"/>
  <c r="F164" i="1"/>
  <c r="F163" i="1"/>
  <c r="F162" i="1"/>
  <c r="F161" i="1"/>
  <c r="F157" i="1"/>
  <c r="F156" i="1"/>
  <c r="F155" i="1"/>
  <c r="F154" i="1"/>
  <c r="F153" i="1"/>
  <c r="F152" i="1"/>
  <c r="D15" i="2" s="1"/>
  <c r="M3" i="4" s="1"/>
  <c r="M4" i="4" s="1"/>
  <c r="F149" i="1"/>
  <c r="F148" i="1"/>
  <c r="F147" i="1"/>
  <c r="F146" i="1"/>
  <c r="A146" i="1"/>
  <c r="A147" i="1" s="1"/>
  <c r="A148" i="1" s="1"/>
  <c r="A149" i="1" s="1"/>
  <c r="F145" i="1"/>
  <c r="D14" i="2" s="1"/>
  <c r="E14" i="2" s="1"/>
  <c r="F142" i="1"/>
  <c r="F141" i="1"/>
  <c r="F140" i="1"/>
  <c r="F139" i="1"/>
  <c r="F138" i="1"/>
  <c r="D13" i="2" s="1"/>
  <c r="K3" i="4" s="1"/>
  <c r="K4" i="4" s="1"/>
  <c r="F135" i="1"/>
  <c r="F134" i="1"/>
  <c r="F133" i="1"/>
  <c r="F132" i="1"/>
  <c r="F131" i="1"/>
  <c r="F120" i="1"/>
  <c r="F118" i="1"/>
  <c r="F117" i="1"/>
  <c r="F113" i="1"/>
  <c r="F112" i="1"/>
  <c r="F111" i="1"/>
  <c r="F110" i="1"/>
  <c r="F109" i="1"/>
  <c r="D10" i="2" s="1"/>
  <c r="H9" i="2" s="1"/>
  <c r="F89" i="1"/>
  <c r="F85" i="1"/>
  <c r="F84" i="1"/>
  <c r="F83" i="1"/>
  <c r="F82" i="1"/>
  <c r="F81" i="1"/>
  <c r="D8" i="2" s="1"/>
  <c r="F78" i="1"/>
  <c r="F77" i="1"/>
  <c r="F76" i="1"/>
  <c r="F75" i="1"/>
  <c r="F74" i="1"/>
  <c r="D7" i="2" s="1"/>
  <c r="F57" i="1"/>
  <c r="F64" i="1" s="1"/>
  <c r="F45" i="1"/>
  <c r="F44" i="1"/>
  <c r="F43" i="1"/>
  <c r="F41" i="1"/>
  <c r="F40" i="1"/>
  <c r="F22" i="1"/>
  <c r="F340" i="1" l="1"/>
  <c r="F513" i="1"/>
  <c r="F463" i="1"/>
  <c r="J463" i="1" s="1"/>
  <c r="I463" i="1" s="1"/>
  <c r="D19" i="2"/>
  <c r="E19" i="2" s="1"/>
  <c r="F171" i="1"/>
  <c r="J171" i="1" s="1"/>
  <c r="I171" i="1" s="1"/>
  <c r="F99" i="1"/>
  <c r="J99" i="1" s="1"/>
  <c r="I99" i="1" s="1"/>
  <c r="D28" i="2"/>
  <c r="H7" i="2"/>
  <c r="H6" i="2"/>
  <c r="D3" i="6" s="1"/>
  <c r="D4" i="6" s="1"/>
  <c r="E26" i="2"/>
  <c r="E12" i="2"/>
  <c r="H11" i="2"/>
  <c r="I3" i="6" s="1"/>
  <c r="I4" i="6" s="1"/>
  <c r="F478" i="1"/>
  <c r="F443" i="1"/>
  <c r="F393" i="1"/>
  <c r="J393" i="1" s="1"/>
  <c r="I393" i="1" s="1"/>
  <c r="J307" i="1"/>
  <c r="I307" i="1" s="1"/>
  <c r="D23" i="2"/>
  <c r="F425" i="1"/>
  <c r="J425" i="1" s="1"/>
  <c r="I425" i="1" s="1"/>
  <c r="J64" i="1"/>
  <c r="I64" i="1" s="1"/>
  <c r="D6" i="2"/>
  <c r="D24" i="2"/>
  <c r="E24" i="2" s="1"/>
  <c r="J323" i="1"/>
  <c r="I323" i="1" s="1"/>
  <c r="F688" i="1"/>
  <c r="J688" i="1" s="1"/>
  <c r="I688" i="1" s="1"/>
  <c r="F269" i="1"/>
  <c r="F247" i="1"/>
  <c r="F670" i="1"/>
  <c r="D40" i="2" s="1"/>
  <c r="F648" i="1"/>
  <c r="J648" i="1" s="1"/>
  <c r="I648" i="1" s="1"/>
  <c r="F618" i="1"/>
  <c r="J618" i="1" s="1"/>
  <c r="I618" i="1" s="1"/>
  <c r="F596" i="1"/>
  <c r="J596" i="1" s="1"/>
  <c r="I596" i="1" s="1"/>
  <c r="F581" i="1"/>
  <c r="F536" i="1"/>
  <c r="J536" i="1" s="1"/>
  <c r="I536" i="1" s="1"/>
  <c r="G12" i="2"/>
  <c r="D35" i="2"/>
  <c r="E35" i="2" s="1"/>
  <c r="F121" i="1"/>
  <c r="J121" i="1" s="1"/>
  <c r="I121" i="1" s="1"/>
  <c r="F46" i="1"/>
  <c r="J46" i="1" s="1"/>
  <c r="I46" i="1" s="1"/>
  <c r="F28" i="1"/>
  <c r="F190" i="1"/>
  <c r="F207" i="1"/>
  <c r="F9" i="1"/>
  <c r="J9" i="1" s="1"/>
  <c r="K1" i="6"/>
  <c r="I1" i="6"/>
  <c r="J1" i="6"/>
  <c r="F3" i="4"/>
  <c r="F4" i="4" s="1"/>
  <c r="J3" i="4"/>
  <c r="J4" i="4" s="1"/>
  <c r="G13" i="2"/>
  <c r="D1" i="4"/>
  <c r="E1" i="4"/>
  <c r="G14" i="2"/>
  <c r="G1" i="4"/>
  <c r="L1" i="6"/>
  <c r="J1" i="4"/>
  <c r="E15" i="2"/>
  <c r="D1" i="6"/>
  <c r="E13" i="2"/>
  <c r="E1" i="6"/>
  <c r="L3" i="4"/>
  <c r="L4" i="4" s="1"/>
  <c r="T3" i="4"/>
  <c r="T4" i="4" s="1"/>
  <c r="F1" i="6"/>
  <c r="E3" i="4"/>
  <c r="E4" i="4" s="1"/>
  <c r="AE3" i="4"/>
  <c r="AE4" i="4" s="1"/>
  <c r="F1" i="4"/>
  <c r="H3" i="4"/>
  <c r="H4" i="4" s="1"/>
  <c r="X3" i="4"/>
  <c r="X4" i="4" s="1"/>
  <c r="E10" i="2"/>
  <c r="E8" i="2"/>
  <c r="E7" i="2"/>
  <c r="Q3" i="4" l="1"/>
  <c r="Q4" i="4" s="1"/>
  <c r="D31" i="2"/>
  <c r="D9" i="2"/>
  <c r="H8" i="2" s="1"/>
  <c r="I9" i="2"/>
  <c r="E28" i="2"/>
  <c r="Z3" i="4"/>
  <c r="Z4" i="4" s="1"/>
  <c r="G3" i="6"/>
  <c r="G4" i="6" s="1"/>
  <c r="J340" i="1"/>
  <c r="I340" i="1" s="1"/>
  <c r="D25" i="2"/>
  <c r="I6" i="2"/>
  <c r="I7" i="2"/>
  <c r="E3" i="6"/>
  <c r="E4" i="6" s="1"/>
  <c r="J478" i="1"/>
  <c r="I478" i="1" s="1"/>
  <c r="D32" i="2"/>
  <c r="J443" i="1"/>
  <c r="I443" i="1" s="1"/>
  <c r="D30" i="2"/>
  <c r="D27" i="2"/>
  <c r="D29" i="2"/>
  <c r="D4" i="2"/>
  <c r="H4" i="2" s="1"/>
  <c r="J28" i="1"/>
  <c r="I28" i="1" s="1"/>
  <c r="V3" i="4"/>
  <c r="V4" i="4" s="1"/>
  <c r="D41" i="2"/>
  <c r="H18" i="2" s="1"/>
  <c r="P3" i="6" s="1"/>
  <c r="E23" i="2"/>
  <c r="U3" i="4"/>
  <c r="U4" i="4" s="1"/>
  <c r="D21" i="2"/>
  <c r="S3" i="4" s="1"/>
  <c r="S4" i="4" s="1"/>
  <c r="J269" i="1"/>
  <c r="I269" i="1" s="1"/>
  <c r="D20" i="2"/>
  <c r="J247" i="1"/>
  <c r="I247" i="1" s="1"/>
  <c r="AM3" i="4"/>
  <c r="AM4" i="4" s="1"/>
  <c r="E40" i="2"/>
  <c r="J670" i="1"/>
  <c r="I670" i="1" s="1"/>
  <c r="D39" i="2"/>
  <c r="E39" i="2" s="1"/>
  <c r="D38" i="2"/>
  <c r="D37" i="2"/>
  <c r="D36" i="2"/>
  <c r="E36" i="2" s="1"/>
  <c r="J581" i="1"/>
  <c r="I581" i="1" s="1"/>
  <c r="D34" i="2"/>
  <c r="D33" i="2"/>
  <c r="J513" i="1"/>
  <c r="I513" i="1" s="1"/>
  <c r="AH3" i="4"/>
  <c r="AH4" i="4" s="1"/>
  <c r="D18" i="2"/>
  <c r="E18" i="2" s="1"/>
  <c r="J207" i="1"/>
  <c r="I207" i="1" s="1"/>
  <c r="D17" i="2"/>
  <c r="E17" i="2" s="1"/>
  <c r="J190" i="1"/>
  <c r="I190" i="1" s="1"/>
  <c r="D11" i="2"/>
  <c r="H10" i="2" s="1"/>
  <c r="D5" i="2"/>
  <c r="H5" i="2" s="1"/>
  <c r="E6" i="2"/>
  <c r="D3" i="2"/>
  <c r="I9" i="1"/>
  <c r="D3" i="4"/>
  <c r="D4" i="4" s="1"/>
  <c r="E31" i="2" l="1"/>
  <c r="AC3" i="4"/>
  <c r="AC4" i="4" s="1"/>
  <c r="H15" i="2"/>
  <c r="M3" i="6" s="1"/>
  <c r="M4" i="6" s="1"/>
  <c r="E9" i="2"/>
  <c r="G3" i="4"/>
  <c r="G4" i="4" s="1"/>
  <c r="I8" i="2"/>
  <c r="F3" i="6"/>
  <c r="F4" i="6" s="1"/>
  <c r="E25" i="2"/>
  <c r="W3" i="4"/>
  <c r="W4" i="4" s="1"/>
  <c r="H14" i="2"/>
  <c r="L3" i="6" s="1"/>
  <c r="H17" i="2"/>
  <c r="O3" i="6" s="1"/>
  <c r="H3" i="6"/>
  <c r="I10" i="2"/>
  <c r="H16" i="2"/>
  <c r="H13" i="2"/>
  <c r="K3" i="6" s="1"/>
  <c r="K4" i="6" s="1"/>
  <c r="E32" i="2"/>
  <c r="AD3" i="4"/>
  <c r="AD4" i="4" s="1"/>
  <c r="E30" i="2"/>
  <c r="AB3" i="4"/>
  <c r="AB4" i="4" s="1"/>
  <c r="E27" i="2"/>
  <c r="Y3" i="4"/>
  <c r="Y4" i="4" s="1"/>
  <c r="B3" i="4"/>
  <c r="B4" i="4" s="1"/>
  <c r="E4" i="2"/>
  <c r="E29" i="2"/>
  <c r="AA3" i="4"/>
  <c r="AA4" i="4" s="1"/>
  <c r="H3" i="2"/>
  <c r="A3" i="6" s="1"/>
  <c r="A4" i="6" s="1"/>
  <c r="AN3" i="4"/>
  <c r="AN4" i="4" s="1"/>
  <c r="E41" i="2"/>
  <c r="E21" i="2"/>
  <c r="R3" i="4"/>
  <c r="R4" i="4" s="1"/>
  <c r="E20" i="2"/>
  <c r="AL3" i="4"/>
  <c r="AL4" i="4" s="1"/>
  <c r="AK3" i="4"/>
  <c r="AK4" i="4" s="1"/>
  <c r="E38" i="2"/>
  <c r="E37" i="2"/>
  <c r="AJ3" i="4"/>
  <c r="AJ4" i="4" s="1"/>
  <c r="AI3" i="4"/>
  <c r="AI4" i="4" s="1"/>
  <c r="E34" i="2"/>
  <c r="AG3" i="4"/>
  <c r="AG4" i="4" s="1"/>
  <c r="AF3" i="4"/>
  <c r="AF4" i="4" s="1"/>
  <c r="E33" i="2"/>
  <c r="P3" i="4"/>
  <c r="P4" i="4" s="1"/>
  <c r="O3" i="4"/>
  <c r="O4" i="4" s="1"/>
  <c r="E11" i="2"/>
  <c r="I3" i="4"/>
  <c r="I4" i="4" s="1"/>
  <c r="C3" i="4"/>
  <c r="C4" i="4" s="1"/>
  <c r="E5" i="2"/>
  <c r="E3" i="2"/>
  <c r="A3" i="4"/>
  <c r="A4" i="4" s="1"/>
  <c r="B3" i="6"/>
  <c r="B4" i="6" s="1"/>
  <c r="I4" i="2"/>
  <c r="I14" i="2" l="1"/>
  <c r="I15" i="2"/>
  <c r="N3" i="6"/>
  <c r="N4" i="6" s="1"/>
  <c r="I16" i="2"/>
  <c r="I3" i="2"/>
  <c r="I13" i="2"/>
  <c r="P4" i="6"/>
  <c r="O4" i="6"/>
  <c r="I18" i="2"/>
  <c r="L4" i="6"/>
  <c r="I17" i="2"/>
  <c r="I11" i="2"/>
  <c r="H4" i="6"/>
  <c r="I5" i="2"/>
  <c r="C3" i="6"/>
  <c r="C4" i="6" s="1"/>
  <c r="D16" i="2"/>
  <c r="N3" i="4" l="1"/>
  <c r="N4" i="4" s="1"/>
  <c r="H12" i="2"/>
  <c r="D43" i="2"/>
  <c r="E16" i="2"/>
  <c r="J3" i="6" l="1"/>
  <c r="J4" i="6" s="1"/>
  <c r="I12" i="2"/>
</calcChain>
</file>

<file path=xl/sharedStrings.xml><?xml version="1.0" encoding="utf-8"?>
<sst xmlns="http://schemas.openxmlformats.org/spreadsheetml/2006/main" count="998" uniqueCount="640">
  <si>
    <t>PROYECTOS/ACTIVIDADES</t>
  </si>
  <si>
    <t xml:space="preserve">METAS </t>
  </si>
  <si>
    <t>TOTAL PLANIFICADO</t>
  </si>
  <si>
    <t>TOTAL EJECUTADO</t>
  </si>
  <si>
    <t>% TOTAL DE CUMPLIMIENTO DE METAS</t>
  </si>
  <si>
    <t>Cumplida</t>
  </si>
  <si>
    <t>85% - 100%</t>
  </si>
  <si>
    <t>incumplida</t>
  </si>
  <si>
    <t>0% - 69,9%</t>
  </si>
  <si>
    <t>REGISTRO DE LA PROPIEDAD Y MERCANTIL</t>
  </si>
  <si>
    <t>SECRETARIA GENERAL</t>
  </si>
  <si>
    <t>ARCHIVO INSTITUCIONAL</t>
  </si>
  <si>
    <t xml:space="preserve">SUBPROCESO DE CONTABILIDAD </t>
  </si>
  <si>
    <t>SUBPROCESO DE RENTAS</t>
  </si>
  <si>
    <t>DIRECCION DE DESARROLLO ECONOMICO, SOCIAL, CULTURAL Y TURISTICO</t>
  </si>
  <si>
    <t>SUBPROCESO DE DESARROLLO TURISTICO</t>
  </si>
  <si>
    <t>UNIDAD DE CONTROL DEL ORDEN PUBLICO</t>
  </si>
  <si>
    <t>PORCENTAJE DE CUMPLIMIENTO DE METAS</t>
  </si>
  <si>
    <t>%</t>
  </si>
  <si>
    <t>DIRECCION</t>
  </si>
  <si>
    <t>META</t>
  </si>
  <si>
    <t>AGREGADORES DE VALOR</t>
  </si>
  <si>
    <t>COORDINACIÓN DE COMUNICACIÓN Y RELACIONES PUBLICAS</t>
  </si>
  <si>
    <t xml:space="preserve">SUBPROCESO ATENCION AL USUARIO </t>
  </si>
  <si>
    <t>SUBPROCESO SALUD Y SEGURIDAD OCUPACIONAL</t>
  </si>
  <si>
    <t>SUBPROCESO BIENESTAR SOCIAL</t>
  </si>
  <si>
    <t>SUBPROCESO OBRAS PUBLICAS, FISCALIZACION Y PROYECTOS</t>
  </si>
  <si>
    <t>SUBPROCESO AVALUOS Y CATASTROS</t>
  </si>
  <si>
    <t>SUBPROCESO PARQUE AUTOMOTOR</t>
  </si>
  <si>
    <t>SUBPROCESO GESTIÓN DE RIESGOS</t>
  </si>
  <si>
    <t xml:space="preserve">SUBPROCESO ADMINISTRACIÓN DE TERMINAL </t>
  </si>
  <si>
    <t>SUBPROCESO DE DESARROLLO PRODUCTIVO Y PESQUERO</t>
  </si>
  <si>
    <t>SUBPROCESO DE PATRIMONIO ARQUITECTÓNICO, CULTURAL Y DEPORTES</t>
  </si>
  <si>
    <t>SUBPROCESO DE SALUD E INCLUSIÓN SOCIAL</t>
  </si>
  <si>
    <t>DIRECCIÓN DE GESTIÓN AMBIENTAL, HIGIENE Y SALUBRIDAD</t>
  </si>
  <si>
    <t>SUBPROCESO DE GESTION DE RESIDUOS SÓLIDOS, HIGIENE, SALUBRIDAD, CEMENTERIOS Y MERCADOS</t>
  </si>
  <si>
    <t xml:space="preserve">SUBPROCESO DE GESTIÓN AMBIENTAL RECURSOS NATURALES, ÁREAS VERDES Y ESPACIOS PÚBLICO </t>
  </si>
  <si>
    <t xml:space="preserve"> CONSEJO CANTONAL DE PROTECCIÓN DE DERECHOS </t>
  </si>
  <si>
    <t xml:space="preserve">JUNTA CANTONAL DE PROTECCIÓN DE DERECHOS </t>
  </si>
  <si>
    <t>ASESORÍA INSTITUCIONAL</t>
  </si>
  <si>
    <t>PROCURADURÍA SINDICA</t>
  </si>
  <si>
    <t>PARTICIPACIÓN CIUDADANA</t>
  </si>
  <si>
    <t xml:space="preserve">COORDINACIÓN DE PLANIFICACIÓN INSTITUCIONAL Y GESTIÓN ESTRATEGICA </t>
  </si>
  <si>
    <t>DIRECCIÓN FINANCIERA</t>
  </si>
  <si>
    <t xml:space="preserve">SUBPROCESO DE TESORERIA Y RECAUDACIÓN </t>
  </si>
  <si>
    <t>DIRECCIÓN DE TALENTO HUMANO</t>
  </si>
  <si>
    <t>DIRECCIÓN ADMINISTRATIVA</t>
  </si>
  <si>
    <t xml:space="preserve">SUBPROCESO ADMINISTRACIÓN DE BIENES Y MANTENIMIENTO </t>
  </si>
  <si>
    <t>SUBPROCESO TECNOLOGIA DE INFORMACIÓN</t>
  </si>
  <si>
    <t>DIRECCIÓN DE DESARROLLO Y ORDENAMIENTO TERRITORIAL</t>
  </si>
  <si>
    <t>SUBPROCESO PLANIFICACIÓN URBANISTICA</t>
  </si>
  <si>
    <t>N°</t>
  </si>
  <si>
    <t>D.A / E. M</t>
  </si>
  <si>
    <t>NIVEL DE ASESORIA</t>
  </si>
  <si>
    <t>NIVEL DE APOYO</t>
  </si>
  <si>
    <t>SUBPROCESO DE COMPRAS PUBLICAS</t>
  </si>
  <si>
    <t xml:space="preserve">SUBPROCESO DE CONTROL Y VIGILANCIA DE LOS BIENES PÚBLICOS </t>
  </si>
  <si>
    <t>UNIDAD, DIRECCION Y SUBPROCESOS</t>
  </si>
  <si>
    <t>CCPD</t>
  </si>
  <si>
    <t>JCPD</t>
  </si>
  <si>
    <t>COORDINACION DE COMUNICACIÓN Y R.P.</t>
  </si>
  <si>
    <t>COORDINACION DE PLANIFICACION INST</t>
  </si>
  <si>
    <t>CONTABILIDAD</t>
  </si>
  <si>
    <t>TESORERIA Y RECAUDACION</t>
  </si>
  <si>
    <t>RENTAS</t>
  </si>
  <si>
    <t>ATENCION AL USUARIO</t>
  </si>
  <si>
    <t>SALUD Y  SEGURIDAD OCUPACIONAL</t>
  </si>
  <si>
    <t>BIENESTAR SOCIAL</t>
  </si>
  <si>
    <t>COMPRAS PUBLICAS</t>
  </si>
  <si>
    <t>ADMINISTRACION DE BIENES Y M.</t>
  </si>
  <si>
    <t>TECNOLOGÍA DE INFORMACION</t>
  </si>
  <si>
    <t>CONTROL Y VIGILANCIA DE LOS BIENES P.</t>
  </si>
  <si>
    <t>DIRECCION DDYOOTT</t>
  </si>
  <si>
    <t>OBRAS PUBLICAS, FISCALIZACION Y P.</t>
  </si>
  <si>
    <t>PLANIFICACION URBANISTICA</t>
  </si>
  <si>
    <t>AVALUO Y CATASTRO</t>
  </si>
  <si>
    <t>PARQUE AUTOMOR</t>
  </si>
  <si>
    <t>GESTION DE RIESGO</t>
  </si>
  <si>
    <t>MOVILIDAD TRANSITO, SEGURIDAD VIAL</t>
  </si>
  <si>
    <t>ADMINISTRACION DE TERMINAL</t>
  </si>
  <si>
    <t>DIRECCION DDESCYT</t>
  </si>
  <si>
    <t>DESARROLLO TURISTICO</t>
  </si>
  <si>
    <t>DESARROLLO PRODUCTIVO Y PESQUERO</t>
  </si>
  <si>
    <t>PATRIMONIO ARQUITECTONICO CYD</t>
  </si>
  <si>
    <t xml:space="preserve">SALUD E INCLUSION SOCIAL </t>
  </si>
  <si>
    <t>DIRECCION DE GESTION AMBIENTAL HYS</t>
  </si>
  <si>
    <t>GESTION DE RECURSOS SOLIDOS HSCYM</t>
  </si>
  <si>
    <t>GESTION AMBIENTAL RECURSOS NATURALES AVYEP</t>
  </si>
  <si>
    <t>CONTRL DEL ORDEN PUBLICO</t>
  </si>
  <si>
    <t>Realizar la convocatoria y difusión, para la elección de los nuevos delegados de sociedad civil en representación de los grupos de atención prioritaria de niñez adolescencia y juventud, género, personas adultas mayores, discapacidad, etnia e interculturalidad y movilidad humana del cantón Puerto López.</t>
  </si>
  <si>
    <t>Formulación de ordenanzas que garanticen la eficiencia en la prestación de servicios a favor de los grupos de atención prioritaria.</t>
  </si>
  <si>
    <t xml:space="preserve">Convocar a mesas técnicas de trabajo a los delegados del Consejo de Derechos y demás  entidades que forman parte del sistema cantonal de protección de derechos del cantón Puerto López. </t>
  </si>
  <si>
    <t xml:space="preserve">Fomentar talleres y capacitación en difusión y garantía de derechos de grupos de atención prioritaria;  para fortalecer los programas y proyectos de estos sectores vulnerables. </t>
  </si>
  <si>
    <t>Convocar a los delegados del Consejo de Derecho del estado y sociedad civil a sesiones ordinarias y extraordinarias cuando sea menester.</t>
  </si>
  <si>
    <t>Con la integración de este organismo de conformidad a lo establecido en el art. 598 del COOTAD,  trabajaremos en la formulación, transversalización, observancia, seguimiento y evaluación de políticas públicas locales articuladas a las políticas de los Consejos Nacionales para la Igualdad,  cuyos resultados se verificaran con los informes de incidencia efectuados.</t>
  </si>
  <si>
    <t>Presentar la propuesta reforma de ordenanza de funcionamiento del Sistema Cantonal de Protección de Derechos del Cantón Puerto López.</t>
  </si>
  <si>
    <t>Realizar una mesa técnica mensual, direccionada a atender la prevención de violencia contra la mujer, embarazo de adolescentes, maltrato infantil, atención a personas con discapacidad, adultos mayores, lo cual nos permitirá dar respuesta y aportar a la solución de problemas que afectan a los grupos de atención prioritaria.</t>
  </si>
  <si>
    <t>Realizar un taller mensual en difusión de derechos de grupos de atención prioritaria, en coordinación con las entidades que forman parte del sistema cantonal de protección de derechos, lo cual aportara a bajar los altos índices de vulneración de derechos que afectan a los GAP del Cantón Puerto López.</t>
  </si>
  <si>
    <t xml:space="preserve">Efectuar una sesión de Consejo de Derechos cada tres meses, para abordar temáticas relacionadas con la prevención, atención, protección de derechos, y generar propuestas de exigibilidad, de políticas públicas. Los delagados del Consejo por sociedad civil; deberan percibir dietas por cada sesion de consejo que se realice. </t>
  </si>
  <si>
    <t>Fortalecimiento Institucional – Racionalizacion y Optimizacion de personal del GAD Municipal del Canton Puerto Lopez</t>
  </si>
  <si>
    <t>Cumplimiento de contrato colectivo indefinido con el sindicado unico de trabajadores</t>
  </si>
  <si>
    <t>Presentar el presupuesto economico del pago de retroactivo a los trabajadores desde el año 2016</t>
  </si>
  <si>
    <t>Seguro de fidelidad</t>
  </si>
  <si>
    <t>Contar con 1 proceso de actualización de la póliza de caucion del personal</t>
  </si>
  <si>
    <t>Reclutamiento y selección del personal</t>
  </si>
  <si>
    <t>Presentar 1 informe para el proceso de concurso de merito y oposicion del area de registraduria de la propiedad</t>
  </si>
  <si>
    <t>Plan anual de capacitación de desarrollo del talento humano</t>
  </si>
  <si>
    <t>Adquisición de uniformes para los trabajadores bajo regimén laboral Código de Trabajo.</t>
  </si>
  <si>
    <t>Adquisición de uniformes para los servidores bajo regimén LOSEP</t>
  </si>
  <si>
    <t>Norma Técnica de Calidad en la Atención al Usuario en el Servicio Público</t>
  </si>
  <si>
    <t>Presentar el borrador de la Norma Técnica de Atención al Usuario para garantizar la calidad en la atención al usuario externo en el servicio público.</t>
  </si>
  <si>
    <t>Plan Anual de Evaluación de desempeño</t>
  </si>
  <si>
    <t>Adquisicion e implementacion de reloj biometrico y aplicativo de administracion para el GAD Municipal del canton Puerto Lopez</t>
  </si>
  <si>
    <t>Presentar 6 propuestas de optimizacion del gasto en nomina del GAD Municipal</t>
  </si>
  <si>
    <t>Planificar y ejecutar 300 capacitaciones anual para el personal municipal</t>
  </si>
  <si>
    <t>Realizar 3 proceso de adquisicion de prendas de vestir para 116 trabajadores bajo regimen laboral del codigo de trabajo</t>
  </si>
  <si>
    <t>Realizar 3 proceso de adquisicion de 120 uniformes para el personal bajo regimen laboral de la LOSEP</t>
  </si>
  <si>
    <t>Realizar 4 procesos de Evaluacion de desempeño a 96 servidores publico con nombramientos definitivos</t>
  </si>
  <si>
    <t xml:space="preserve">Contar con 2 reloj biometrico de registro de control de asistencia del personal </t>
  </si>
  <si>
    <t>CONSULTORIO MEDICO INSTITUCIONAL</t>
  </si>
  <si>
    <t>Adecuación del consultorio médico institucional y actualización de 250 fichas medicas del personal municipal</t>
  </si>
  <si>
    <t>Adquisicion de equipos de proteccion personal para los trabajadores y servidores publicos que realizan actividades operativas del Gobierno Autonomo Descentralizado Municipal del canton Puerto Lopez</t>
  </si>
  <si>
    <t>Contar con equipos de proteccion para garantizar la seguridad y salud ocupacional de todos los empleados, mediante la entrega de los implementos necesarios para protegerse de posibles riesgos laborales y minimizar la posibilidad de accidentes o enfermedades ocupacionales</t>
  </si>
  <si>
    <t>Adquisicion de equipo medico para la unidad de salud ocupacional del GAD Municipal del canton Puerto Lopez</t>
  </si>
  <si>
    <t>Contar con equipos medicos para mejorar la calidad de atención y servicios de salud a los trabajadores y empleados municipales</t>
  </si>
  <si>
    <t>Plan de capacitacion de seguridad y salud ocupacional</t>
  </si>
  <si>
    <t xml:space="preserve">en el año 2024 se realizara 10 capacitaciones sobre prevencion de riesgo laborales </t>
  </si>
  <si>
    <t>PLAN DE EMERGENCIAS</t>
  </si>
  <si>
    <t xml:space="preserve">Adquisición de 15 Extintores, Luces y 30 señaleticas de emergencia para las dependencias del GAD Municipal del Cantón Puerto López </t>
  </si>
  <si>
    <t>Planes de simplificación de trámites administrativos</t>
  </si>
  <si>
    <t>Levantar el catastro de los servicios, tramites y productos que la institucion ofrece a la ciudadania</t>
  </si>
  <si>
    <t>Protocolos de atención: Presencial, Virtual, Telefónico</t>
  </si>
  <si>
    <t>Elaborar los manuales de los protocolos de atencion</t>
  </si>
  <si>
    <t>Protocolo preferencial para los usuarios de grupos prioritarios</t>
  </si>
  <si>
    <t>Elaborar el manual de protolo de atencion a grupos prioritaros</t>
  </si>
  <si>
    <t>Encuestas de satisfacción de la atención brindada por parte de los servidores públicos</t>
  </si>
  <si>
    <t>Implementar escuestas fisicas para la evaluacion del nivel de satisfaccion de los usuarios</t>
  </si>
  <si>
    <t>Estadística de las quejas y reclamos presentados por los usuarios</t>
  </si>
  <si>
    <t>Crear el manual de procesos para el tramite interno. Reporte mensual  de las quejas, denuncias y reclamos recibidos en el correo institucional. Gestionar la actualizacion de la direccion electronica e informacion en la pagina web.</t>
  </si>
  <si>
    <t>Registro único de trámites administrativos</t>
  </si>
  <si>
    <t>Actualizar los tramites y servicios que se encuentran en la pagina web,
Registro mensual en la LOTAIP (literal  5,22) de las atenciones al usuario.</t>
  </si>
  <si>
    <t>Informe semestral de reclamos o quejas y medidas adoptadas para su atención</t>
  </si>
  <si>
    <t>Reporte final de las acciones implementadas y medidas adoptadas ante las quejas y reclamos recibidos</t>
  </si>
  <si>
    <t>Registros y estadísticas de ausentismo en el trabajo</t>
  </si>
  <si>
    <t>Reporte anual del nivel de ausentismo del personal</t>
  </si>
  <si>
    <t>Reporte mensual del seguimiento y control del pago de la jubilación patronal</t>
  </si>
  <si>
    <t>Visitas domiciliarias mensuales a los jubilados patronales para el registro del pago de la jubilacion. # de trabajadores por mes</t>
  </si>
  <si>
    <t>Ficha social de cada servidor y trabajador municipal</t>
  </si>
  <si>
    <t>Registrar y actualizar las fichas sociales de los trabajadores bajo regimen laboral del Codigo de Trabajo.</t>
  </si>
  <si>
    <t>Custodia de los expedientes personales.</t>
  </si>
  <si>
    <t>Realizar el catastro de los expedientes que reposan en el area Vs. los faltantes</t>
  </si>
  <si>
    <t>Inventario y conservación de los archivos físicos y digitales del área.</t>
  </si>
  <si>
    <t>Realizar el inventario digital de los archivos activos y pasivos que reposan en el area.</t>
  </si>
  <si>
    <t>Programar y Organizar las actividades de confraternidad e integracion del personal municipal,</t>
  </si>
  <si>
    <t>Organización de eventos: Olimpiadas Municipales, novena municipal, fin de año.</t>
  </si>
  <si>
    <t>Visitas domiciliarias al personal municipal.</t>
  </si>
  <si>
    <t>Realizar las visitas domiciliarias asignadas por la Direccion de Talento Humano para anilisis de la situacion familiar en los casos que se requieran</t>
  </si>
  <si>
    <t xml:space="preserve">Junta Itinerante, descentralizar los servicios que brinda la Junta Cantonal de Protección de Derechos </t>
  </si>
  <si>
    <t xml:space="preserve">Ejecutar 3 Juntas Itinerantes en los sectores rurales del cantón Puerto López </t>
  </si>
  <si>
    <t xml:space="preserve">Fortalecer las capacidaddes de los miembros de la Junta Cantonal de Puerto López, para promover la articulación interinstitucional </t>
  </si>
  <si>
    <t>a) Participación en 4 talleres o capacitaciones en temas de protección de derechos y prevención de violencia</t>
  </si>
  <si>
    <t xml:space="preserve">Reglamento Interno de funcionamiento de la Junta Cantonal de Protección de Derechos de Puerto López </t>
  </si>
  <si>
    <t xml:space="preserve">a) Elaborar 1 Reglamento Interno de la Junta Cantonal de Protección de Derechos de Puerto López </t>
  </si>
  <si>
    <t xml:space="preserve">Contar con Equipo Técnico para seguimiento y visitas técnicas para la valoración de casos </t>
  </si>
  <si>
    <t>a) Contar con 1 Piscólogo b) Contar con 1 Trabajador Social</t>
  </si>
  <si>
    <t>Campaña de prevención de violencia intrafamiliar "Familias de Paz"</t>
  </si>
  <si>
    <t xml:space="preserve">a) Dictar 3 talleres sobre prevención de violencia dirigido a adolescentes del Cantón Puerto López. 
b) Dictar 3 talleres a adolescentes del Cantón Puerto López acerca de la ruta de otorgamiento de medidas de protección </t>
  </si>
  <si>
    <t xml:space="preserve">Escuela de Empoderamiento Femenino II Edición </t>
  </si>
  <si>
    <t xml:space="preserve">a) Dictar 4 talleres que permitan el desarrollo libre y voluntario dirigido a mujeres </t>
  </si>
  <si>
    <t>Ordenar la documentación existente en el departamento por area</t>
  </si>
  <si>
    <t>Organizar los documentos de la Dirección de TTHH 1500</t>
  </si>
  <si>
    <t xml:space="preserve">Clasificar y expurgar,  la documentación, que reposa en el Departamento de Archivo Institucional. </t>
  </si>
  <si>
    <t>Validar 1500 hojas que reposan dentro del archivo institucional</t>
  </si>
  <si>
    <t>Foliar la documentación.</t>
  </si>
  <si>
    <t>foliar 1500 hojas</t>
  </si>
  <si>
    <t xml:space="preserve">Digitalización de la documentación clasificada para la localización de la información </t>
  </si>
  <si>
    <t xml:space="preserve">digitalizar 1500 documentos al año </t>
  </si>
  <si>
    <t xml:space="preserve">Plan de Capacitacion para el fortalecimiento relacionado a la Regla Tecnica Nacional para la Organización y Mantenimeinto de los Archivos Publicos. </t>
  </si>
  <si>
    <t>Realizar 10 Capacitaciones a los resposables del archivo de gestion de las diferentes areas municipales.</t>
  </si>
  <si>
    <t>Adecuacion del area para el Repositorio del Archivo Institucional</t>
  </si>
  <si>
    <t xml:space="preserve">Acondicionar y ordenar cumpliendo las especificaciones tecnicas estipuladas en la Regla Tecnica - 06 perchas </t>
  </si>
  <si>
    <t xml:space="preserve">Plan de Capacitacion para  actualizar y retroalimentar conocimientos relacionados a las actividades archivisticas. </t>
  </si>
  <si>
    <t>Recibir 10 Capacitaciones a los Servidores Publicos que conforman el Departamento de Archivo Institucional del GAD Municipal</t>
  </si>
  <si>
    <t>% Cumplimiento a la fecha</t>
  </si>
  <si>
    <t>% Por cumplir</t>
  </si>
  <si>
    <t>OBSERVACIÓN</t>
  </si>
  <si>
    <t>Durante este periodo, el personal técnico de la Secretaría de Consejo de Derechos, esta cumpliendo con las metas propuestas, pero debo indicar que uno de los factores que nos impediría cumplir al 100% nuestra labor seria la falta de asignación de presupuesto, ya que este Organismo articula acciones con los delegados del estado y sociedad civil conforme lo establece el COOTAD en sus art. 249 y 598.</t>
  </si>
  <si>
    <t>#</t>
  </si>
  <si>
    <t>TOTAL DE RESULTADO DE CUMPLIMIENTO DE METAS POA DEL AREA</t>
  </si>
  <si>
    <t>RESULTADO DE CUMPLIMIENTO DE METAS POA_2024</t>
  </si>
  <si>
    <t>Avance de Cumplimiento POA Institucional 2024</t>
  </si>
  <si>
    <t>Digitalizar del Archivo de Secretaría General y Alcaldía correspondiente al año 2024</t>
  </si>
  <si>
    <t>Digitalizar 1.480 oficios, memorándum, oficios circulares y órdenes de pago del Archivo de Secretaría General y Alcaldía correspondiente al año 2024</t>
  </si>
  <si>
    <t>Elaborar y Digitalizar Actas de las Sesiones Ordinarias y Extraordinarias de Concejo realizadas por el Órgano Legislativo correspondiente al año 2024</t>
  </si>
  <si>
    <t>Elaborar y Digitalizar 50 Actas de las Sesiones Ordinarias y Extraordinarias de Concejo realizadas por el Órgano Legislativo correspondiente al año 2024</t>
  </si>
  <si>
    <t>Digitalizar las Ordenanzas Municipales aprobadas por el Concejo Municipal correspondientes al año 2024</t>
  </si>
  <si>
    <t>Digitalizar 15 Ordenanzas Municipales correspondientes al año 2024</t>
  </si>
  <si>
    <t>Elaborar matriz de Recepción, registro y notificación a los documentos generados por las diferentes Unidades Administrativas del GAD. Municipal y Usuarios Externos correspondientes al año 2024</t>
  </si>
  <si>
    <t xml:space="preserve"> realizar 235 Matrices de Recepción, registro y notificación a los documentos generados por las diferentes Unidades Administrativas del GAD. Municipal y Usuarios Externos correspondiente al año 2024</t>
  </si>
  <si>
    <t>Clasificar y Digitalizar los diferentes Convenios de Cooperación Interinstitucional suscrito por el GAD Municipal desde el año 2014 - 2024</t>
  </si>
  <si>
    <t>Clasificar y Digitalizar 120 Convenios de Cooperación Interinstitucional suscrito por el GAD Municipal desde el año 2014 - 2024</t>
  </si>
  <si>
    <t>Realizar la digitalización de las Ordenanzas y Reglamentos Municipales desde año 2009 hasta 2023</t>
  </si>
  <si>
    <t>Digitalizar 150 Ordenanzas y Reglamentos Municipales desde el año 2009 hasta el año 2023</t>
  </si>
  <si>
    <t>Plan de Desarrollo Institucional elaborado y aprobado</t>
  </si>
  <si>
    <t>Contar con una planificacion de proyectos y actividades para el cumplimiento con las atribuciones y responsablidades de cada area de la institucion</t>
  </si>
  <si>
    <t>Actualizacion del Plan de Desarrollo y Ordenamiento Territorial del Gobierno Autonomo Descentralizado del canton Puerto Lopez</t>
  </si>
  <si>
    <t>Realizar el procedimiento para la contratacióin de una consulltoría para la "Actualizacion del Plan de Desarrollo y Ordenamiento Territorial del Gobierno Autonomo Descentralizado del canton Puerto Lopez"</t>
  </si>
  <si>
    <t>Planificación operativa coordinada de acuerdo al PDyOT.</t>
  </si>
  <si>
    <t>Coordinar la elaboración de los proyectos técnicos y/o de desarrollo local prioritarios que se deban realizar en las áreas de competencias del Gobierno Autónomo Descentralizado Municipal para  el periodo 2024-2027</t>
  </si>
  <si>
    <t>Informes técnicos de seguimientos y evaluación de convenios y acuerdos</t>
  </si>
  <si>
    <t>Para cumplir con las demás disposiciones determinadas en la Constitución, el COOTAD, la Ley Orgánica de Servicio Público, la presente Estructura Orgánico Funcional, las Ordenanzas, los Reglamentos y las que le asigne el Alcalde o Alcaldesa. Para el año 2024</t>
  </si>
  <si>
    <t>Fortalecimiento de programa Turísticos "Pueblo Mágico - 4 Mundos" en la Comuna Agua Blanca</t>
  </si>
  <si>
    <t>En el 2024 entre los meses de abril a julio se realizará el Fortalecimiento de programa Turísticos "Pueblo Mágico - 4 Mundos" en la Comuna Agua Blanca.</t>
  </si>
  <si>
    <t>Servicio de organizacion direccion y produccion de los diferentes eventos que realizará el GADM del canton Puerto López de acuerdo a la agenda cultural deportiva gastronomica y turistica del segundo y tercer cuatrimestre del año 2024</t>
  </si>
  <si>
    <t>Organizar y realizar la VIII Competencia ciclística " Ruta del Colibrí" en el mes de diciembre del 2024.</t>
  </si>
  <si>
    <t xml:space="preserve">Servicio de organización,dirección y producción del "Circuito Final de Triatlon" </t>
  </si>
  <si>
    <t>Realizar la organización y direccion de la agenda cultural, deportiva, gastronomica y turistica entre los meses de  abril  a  agosto  del año 2024</t>
  </si>
  <si>
    <t>Fortalecimiento  del proyecto  "Manabi te cuenta  una  Historia".que se ejecutará en la comuna Agua Blanca.</t>
  </si>
  <si>
    <t>Organizar el "Circuito Final de Triatlon" entre los meses de febrero y marzo del 2024.</t>
  </si>
  <si>
    <t xml:space="preserve"> Proyecto de construccion e implementación del Centro Integal de Fisioterapia en Convenio con el Gobierno Provincial de Manabí.</t>
  </si>
  <si>
    <t>Realizar el seguimiento, monitoreo de cumplimiento de las actividades contempladas en el proyecto"Manabi te cuenta una Historia"</t>
  </si>
  <si>
    <t xml:space="preserve">Elaboración del Perfil del Proyecto de las Huecas Gastronómicas del cantón Puerto López </t>
  </si>
  <si>
    <t>Durante el 2024 se realizará las gestiones para ejecutar el convenio con el GPM para la Atención integral en Fisioterapia en el Canton  Puerto  López</t>
  </si>
  <si>
    <t>Coordinar la elaboración   del proyecto de paseo de los padrinos de las ballenas</t>
  </si>
  <si>
    <t xml:space="preserve">Para el año 2024, se contará con el Perfil del Proyecto de las Huecas Gastronómicas del cantón Puerto López </t>
  </si>
  <si>
    <t xml:space="preserve"> proyecto de paseo de los padrinos de las ballenas</t>
  </si>
  <si>
    <t>Para el año 2024 se contará con el proyecto de paseo de los padrinos de las ballenas</t>
  </si>
  <si>
    <t xml:space="preserve">Servicio de organización, dirección y producción de eventos por Temporada de Sol y Playa en la ciudad de Puerto López </t>
  </si>
  <si>
    <t xml:space="preserve">En el año 2024 entre los meses de enero a marzo se realizaran Eventos por Temporada de Sol y Playa en la ciudad de Puerto López </t>
  </si>
  <si>
    <t xml:space="preserve">Campañas de capacitación a la ciudadanía para ofrecer servicios y atención de calidad a los turistas en coordinación con instituciones públicas y privadas. </t>
  </si>
  <si>
    <t xml:space="preserve">En el año 2024 se realizarán 4 Campañas de capacitación a la ciudadanía para brindar servicios y atención de calidad a los turistas en coordinación con instituciones públicas y privadas. </t>
  </si>
  <si>
    <t xml:space="preserve"> Realizacion del XXVI Festival de Observación de ballenas.</t>
  </si>
  <si>
    <t>En el mes de abril se iniciará con el proceso para organización, dirección y producción del XXVI Festival de Observacion de ballenas que se realizara en el mes de junio.</t>
  </si>
  <si>
    <t>Actualización del Catastro Turístico Cantonal</t>
  </si>
  <si>
    <t>En el año 2024 se actualizara al 100% el  Catastro Turístico Cantonal. La primera etapa se realizara entre los meses de   enero  a junio  y la segundo etapa  de  julio  a diciembre.</t>
  </si>
  <si>
    <t>Elaborar el análisis estadístico de ingreso de turistas al Cantón</t>
  </si>
  <si>
    <t>En el mes de diciembre del 2024 se habrá culminado el analisis y tabulacion de datos estadístico de ingreso de turistas al Cantón</t>
  </si>
  <si>
    <t>Realizar el Control y regulación de establecimientos de prestación de servicios turísticos.</t>
  </si>
  <si>
    <t>En el transcurso del año 2024 se realizará el 100 %   de control y regulación de establecimientos de prestación de servicios turísticos.</t>
  </si>
  <si>
    <t>Servicio de organización, dirección  y producción de festivales ferias turisticas y emprendimiento</t>
  </si>
  <si>
    <t>Durante el año 2024 en los meses entre abril y junio se realizarán festivales  y ferias turisticas y emprendimiento</t>
  </si>
  <si>
    <t>Mantenimiento integral de las estructuras del muelle turístico</t>
  </si>
  <si>
    <t>Durante el año 2024 se realizará el mantenimiento estructural del muelle turístico mensualmente</t>
  </si>
  <si>
    <t>Realizar la limpieza del muelle turistico del canton Puerto Lopez</t>
  </si>
  <si>
    <t>. Durante del año 2024  se realizara la limpieza diaria del muelle turistico.</t>
  </si>
  <si>
    <t>Reforestación de la jardinera del muelle</t>
  </si>
  <si>
    <t>En el año 2024 en los meses de junio y julio se realizará la coordinacion para la reforestación de las jardineras del muelle turístico con 60 plantas ornamentales</t>
  </si>
  <si>
    <t xml:space="preserve">Limpieza y lavada de adoquines en el muelle turistico </t>
  </si>
  <si>
    <t xml:space="preserve">Durante el año 2024  se   realizará  cada dos meses la limpieza y lavada de los adoquines </t>
  </si>
  <si>
    <t>Informar estado del malecon</t>
  </si>
  <si>
    <t>Durante los 12 meses del año 2024 se coordinara y se elaborara 12 informes para la realizacion de   limpieza, barrido y desbroce de maleza etc</t>
  </si>
  <si>
    <t xml:space="preserve">Realizar y coordinar ferias artesanales y gastronómicas  de orden local, nacional e internacional. </t>
  </si>
  <si>
    <t>En el transcurso del año 2024 se realizarán 5 Ferias</t>
  </si>
  <si>
    <t xml:space="preserve">Fortalecer a las organizaciones de la economía popular y solidaria, en buenas prácticas, economía circular e intercambio.  </t>
  </si>
  <si>
    <t>Para el año 2024 se realizará 4 capacitaciones dirigidas al sector vinculado con la economía popular y solidaria</t>
  </si>
  <si>
    <t xml:space="preserve">Gestionar con los órganos competentes programas de capacitación y asistencia técnica en temas de logística, equipamiento, tecnificación de la producción, riego con el fin de ayudar al cumplimiento de las actividades de producción agrícolas. </t>
  </si>
  <si>
    <t xml:space="preserve">Para el año 2024 se cumplirá con 3 Capacitaciones con asistencia técnica </t>
  </si>
  <si>
    <t>Formulación, seguimiento y evaluación de perfiles de proyectos en las áreas de su competencia, en articulación con organizaciones sociales, productivas e instituciones públicas y/o privadas.</t>
  </si>
  <si>
    <t xml:space="preserve">En el año 2024 se habrán elaborado 2 perfiles de proyectos </t>
  </si>
  <si>
    <t>Base de datos de productos y servicios que se elaboran en el Cantón Puerto López (emprendedores)</t>
  </si>
  <si>
    <t>En el año 2024 se contará con 2 campañas  de productos y servicios que se elaboran en el cantón Puerto López (emprendedores)</t>
  </si>
  <si>
    <t>Actualización de la base de datos (pescadores y embarcaciones en el cantón)</t>
  </si>
  <si>
    <t>Durante el año 2024, se realizará el censo de datos mediante formularios en el sector pesquero del cantón.</t>
  </si>
  <si>
    <t>Realizar campañas de carnetización y regulación de documentación habilitantes para la actividad en el sector pesquero como fortalecimiento a las actividades del sector pesquero.</t>
  </si>
  <si>
    <t>Al tercer trimestre del 2024 se cumplirá con 3 campañas de carnetización y regulación de documentación habilitantes para la actividad en el sector pesquero (capitanía y subsecretaria)</t>
  </si>
  <si>
    <t xml:space="preserve">Asistencia técnica </t>
  </si>
  <si>
    <t xml:space="preserve">En el año 2024 se dará asistencias técnicas a 100 personas en legalización de documentación (permiso de pesca de la embarcación, permiso de pesca personal, permiso de comerciantes mayorista y minoristas) (matricula de embarcación, arqueo, registro de inspección de seguridad, registro de propiedad, trafico, matricula personal) en la capitanía y sub secretaria de recursos pesquero.  </t>
  </si>
  <si>
    <t>Servicio de organización, dirección y producción del festival gastronómico de la sardina</t>
  </si>
  <si>
    <t>En el mes de noviembre del año 2024 se habrá realizado el festival gastronómico de la sardina</t>
  </si>
  <si>
    <t>Fiesta del Pescador</t>
  </si>
  <si>
    <t>En el año 2024, se realizara la fiesta del Pescador</t>
  </si>
  <si>
    <t>Servicio de organización, dirección y producción del festival de la pesca del dorado</t>
  </si>
  <si>
    <t>En el mes de enero del año 2024 se realizará el festival de la pesca del dorado</t>
  </si>
  <si>
    <t>Convenio de cooperación con sector pesquero</t>
  </si>
  <si>
    <t>En el año 2024 se aportará con 2400 galones de combustible para búsqueda y rescates en altamar (tripulación y embarcaciones pesqueras)</t>
  </si>
  <si>
    <t>Realizar gestiones  para ejecucion de 2 cursos OMI, como fortalecimiento a las actividades del sector pesquero</t>
  </si>
  <si>
    <t>Durante el año 2024 se cumplira con  dos  cursos  Omi, para 100 participantes (ESMENA)</t>
  </si>
  <si>
    <t>Realizar capacitaciones en dar valor agreagados a los productos del mar, como fortalecimiento al sector pesquero</t>
  </si>
  <si>
    <t>Al finalizar el año  2024 se habran capacitado 50 personas en dar valor agregado a los productos del mar.</t>
  </si>
  <si>
    <t xml:space="preserve">Realizar ferias artísticas, culturales, artesanales y gastronómicas de orden nacional e internacional. </t>
  </si>
  <si>
    <t xml:space="preserve">En el año 2024, se coordinara con los subprocesos de Desarrollo Comunitario y Turismo la realización de 5 ferias culturales en el año. </t>
  </si>
  <si>
    <t xml:space="preserve">Sistema de Información del patrimonio cultural material e inmaterial del GADM Puerto López. </t>
  </si>
  <si>
    <t xml:space="preserve">Durante el año 2024, se gestionará ante el INPC una capacitación técnica al personal del Subproceso de Patrimonio y a estudiantes Universitarios para la ejecución del Inventario Patrimonial cantonal.  </t>
  </si>
  <si>
    <t>Proyectos y actividades de fomento a la cultura local.</t>
  </si>
  <si>
    <t xml:space="preserve">Durante el año 2024, se gestionará con empresas privadas y otros niveles de Gobierno la presentación de un proyecto de fomento cultural.  </t>
  </si>
  <si>
    <t>Difusión de trabajos culturales, artísticos y de vinculación hacia la Sociedad.</t>
  </si>
  <si>
    <t>En el año 2024 se Coordinará con la Dirección de Comunicación y Marketing la difusión de 10 festividades locales culturales y religiosas.</t>
  </si>
  <si>
    <t>Eventos, Festivales, Pregones, y talleres para el Desarrollo Local y Fomento de la Cultura.</t>
  </si>
  <si>
    <t xml:space="preserve">En el año 2024, se tiene previsto coordinar la realización de 3 pregones culturales. </t>
  </si>
  <si>
    <t>Programa destinado a la preservación, mantenimiento y difusión del patrimonio arquitectónico y cultural del cantón Puerto López.</t>
  </si>
  <si>
    <t xml:space="preserve">En el año 2024 se realizara un programa de la historia de la ciudad de Puerto López y sus parroquias a través de la exposición de fotografías. </t>
  </si>
  <si>
    <t>Servicio de organización, dirección y producción de campeonatos municipales de futbol</t>
  </si>
  <si>
    <t>En el año 2024 se realizará 4 campeonatos municipales fomentando el deporte a niños, jóvenes y adultos en el cantón Puerto López</t>
  </si>
  <si>
    <t>“Fortalecimiento de las capacidades sociales, a través de la práctica deportiva y la ocupación del tiempo libre en la formación de valores a niños, niñas, adolescentes y padres de familia en los 22 cantones y sus parroquias de la provincia de Manabí.” “entrenando valores”</t>
  </si>
  <si>
    <t>Durante el 2024, se realizará las gestiones para renovar del convenio con el GPM para el “fortalecimiento de las capacidades sociales, a través de la práctica deportiva y la ocupación del tiempo libre en la formación de valores a niños, niñas, adolescentes y padres de familia en los 22 cantones y sus parroquias de la provincia de Manabí.” “entrenando valores”</t>
  </si>
  <si>
    <t xml:space="preserve">Ejecución del calendario de capacitaciones integrales en todo el cantón puerto López </t>
  </si>
  <si>
    <t xml:space="preserve"> En el presente año se realizarán 4 talleres en las siguientes temáticas: manualidades con fomix, con materiales de reciclaje, gastronomía, maquillaje, entre otros.</t>
  </si>
  <si>
    <t>Adquisición de medicamentos para atender a los grupos vulnerables del cantón puerto López</t>
  </si>
  <si>
    <t>Al finalizar el año se habrá logrado asistir a 2500 personas en base a la atención medica municipal con entrega de medicamentos gratuitos, en todo el cantón puerto López</t>
  </si>
  <si>
    <t>Adquisición de kits alimenticios para atender a los grupos vulnerables y prioritarios del cantón puerto López</t>
  </si>
  <si>
    <t>Al finalizar el año se habrá logrado asistir a 500 personas con discapacidad y de extrema pobreza con la dotación kits alimenticios, en todo el cantón puerto López</t>
  </si>
  <si>
    <t xml:space="preserve">Fortalecimiento de la corresponsabilidad familiar y adultos mayores </t>
  </si>
  <si>
    <t>Brindar atención prioritaria a 150 adultos mayores, a través de asistencia medica, manualidades y talleres motivacionales</t>
  </si>
  <si>
    <t>El Decreto del  Gobierno Nacional por el estado de excepcion y   presupuesto fueron los motivos para no realizar las ferias</t>
  </si>
  <si>
    <t xml:space="preserve"> Para culminar el proyecto no hace falta el diseño del paradero y el respectivo presupuesto.</t>
  </si>
  <si>
    <t>En esta actividad hasta la fecha se han realizado 470 asistencia  tecnica.</t>
  </si>
  <si>
    <t>Esta actividad s elo realiza en coordinacion con el Ministerio de Turismo y esta repregramada</t>
  </si>
  <si>
    <t>Se cumplio satisfactoriamente con el proceso para Organización, Dirección y Producción de Evento del XXVI FESTIVAL de OBSERVACIÓN de BALLENAS JOROBADAS</t>
  </si>
  <si>
    <t>La actualizacion del catastro se cumlinara en el mes de noviembre considerando que entre estos meses pueden inscribirse nuevos esblacemientos como algunos son dado de baja por no cumplir con los parametros basicos exijidos por el Miisterio de Turismo.</t>
  </si>
  <si>
    <t>Esta actividad se culminara la tercera semana de diciembre donde se entrega el archivo consoldado con variables como procedencias, edades, tipo de tour que realizan y se podra conocer la  cantidad de turistas que visitaron el canton en el 2024</t>
  </si>
  <si>
    <t>Esta actividad se lo realiza cada trimestre basado en un cronograma  elaborado por el responsablñe del subproceso.</t>
  </si>
  <si>
    <t>Se coordino el festival del pechiche,festival de ballenas ydos ferias de emprendimeinto.</t>
  </si>
  <si>
    <t>El mantenimiento a la estructira se lo realiza mensualmente especialmente en pilotes ,manga de embarque y varandales.</t>
  </si>
  <si>
    <t>El mantenimeinto es permanente y en ocaciones hasta tres veces al dia se realiza la limpieza de areas de uso masivo como la manga  y rampa de embarque, asi como los ba{os que su limpieza es coordinado con quienes los alquilan.</t>
  </si>
  <si>
    <t>Esta actividad se lo realiza en coordinacion con el area de Gestíon ambiental y los tecnicos del vivero forestal</t>
  </si>
  <si>
    <t>Esta actividad se cumple en funcion de lo programado en coordinacion con el personal operativo y obreros .</t>
  </si>
  <si>
    <t>Los informes se lo realizan mensualmete basado en las actividades y novedades encontradas, mismas que son enviadas a los responsables de diferentes direcciones y subprocesos.</t>
  </si>
  <si>
    <t xml:space="preserve"> Contar con resultados valores de caracterización y cuantificación de los desechos sólidos a través del Plan piloto entre el Gad Municipal y MAATE-GRECI; GATF</t>
  </si>
  <si>
    <t>Coordinar con el subproceso Gestión de Residuos y Gestión Ambiental Proyecto prueba Piloto de Cuantificación y Caracterización 
de Residuos Sólidos, en 5 Barrios de la cabecera Cantonal de Puerto López, entre en el GADM de Puerto López. (MAATE-
GRECI; CATF)</t>
  </si>
  <si>
    <t>Capacitacion de manejo de residuos y desechos dirigido a los arrendatarios de mercados municipales del canton Puerto Lopez</t>
  </si>
  <si>
    <t>Para el año 2024,  2 capacitaciones realizadas a los arrendatarios del mercado Municipal del Cantón Puerto López</t>
  </si>
  <si>
    <t>Adquisicion de contenedores de basura industriales punto ecologico para espacios publicos del canton Puerto Lopez</t>
  </si>
  <si>
    <t>Para el año 2024, 11 sectores del Cantón Puerto López contaran con contenedores industriales como punto ecologico para espacios públicos.</t>
  </si>
  <si>
    <t>Adquisicion de retroexcavadora de acuerdo al proyecto de adquisicion de maquinaria pesada para realizar plan de recoleccion de desechos solidos en el canton Puerto Lopez</t>
  </si>
  <si>
    <t>En el año 2024, contar con una retroexcavadora  para realizar plan de recoleccion de desechos solidos en el canton Puerto Lopez</t>
  </si>
  <si>
    <t>Adquisicion de minicargadora de acuerdo al proyecto de adquisicion de maquinaria pesada para realizar plan de recoleccion de desechos solidos en el canton Puerto Lopez</t>
  </si>
  <si>
    <t>En el año 2024, contar con una minicargadora  para realizar plan de recoleccion de desechos solidos en el canton Puerto Lopez</t>
  </si>
  <si>
    <t>Control y seguimiento al trámite de Auditoría ambiental de cumplimiento de proyectos u obras del GAD Municipal de Puerto López, que requieran un certificado ambiental o registro ambiental, ante la autoridad ambiental de cumplimiento.</t>
  </si>
  <si>
    <t>Para el año 2024 se realizaran el control y seguimiento de las 1 AAC a las obras ejecutadas por el GAD Municpal.</t>
  </si>
  <si>
    <t xml:space="preserve">Control, seguimiento a la Regularizacion Ambiental de Obras del GAD Municipal.    </t>
  </si>
  <si>
    <t xml:space="preserve">para el año 2024,  realizara el con trol y seguimiento de las  1 resoluciones  ambientales realizadas para las obras a ejecutarse por el GAD Puerto López a través del Programa SUIA del MAATE., acorde al requerimiento de la Dirección de Desarrollo y OO.TT.                                                  </t>
  </si>
  <si>
    <t xml:space="preserve">Coordinación y seguimiento Programa de Reciclaje en unidades educativas y sectores de la ciudad, para la adecuada separación y disposición de desechos sólidos, a fin de reducir la cantidad de desechos sólidos al relleno sanitario y a largar su vida útil.
"
</t>
  </si>
  <si>
    <t>Para el 2024, las campañas de reciclaje   en unidades educativas y sectores de la ciudad, se reducirá la cantidad de desechos sólidos   que se depositan en el relleno sanitario, a más de beneficiar económicamente a familias inmersas dentro del programa.</t>
  </si>
  <si>
    <t xml:space="preserve">Adquisicion de equipos de herraminetas menores y motogudana </t>
  </si>
  <si>
    <t>Para el ano 2024, se adquirira equipos de herramientas</t>
  </si>
  <si>
    <t>Control, seguimiento y articulación para el Mantenimiento al vivero Municipal GAD Puerto López, ubicado en el Sector Puerto. Rico, Perteneciente a la Parroquia Salango.</t>
  </si>
  <si>
    <t>Para el 2024, el vivero Municipal ubicado en el sector Puerto Rico, proveerá de variedad de 6000 plantas para  parques, jardines del cantón Puerto López.</t>
  </si>
  <si>
    <t xml:space="preserve">Sistema de barrido y recoleccion manual de desechos  para mantener en optimas condiciones los diferentes sectores del Cantón Puerto López. </t>
  </si>
  <si>
    <t>Para el año 2024, 5 rutas establecidas semanalmente en calles principales, tranversales,  vias de acceso,  malecón, seran intervenidas, una por cada dia de la semana de acuerdo a la planificación de la Jefatura de Gestion de Residuos Sólidos.</t>
  </si>
  <si>
    <t xml:space="preserve">Sistema de limpieza  de canales de desague, quebradas, vias de acceso del Cantón Puerto López </t>
  </si>
  <si>
    <t xml:space="preserve">Para el año 2024, la limpieza de canales de desague, quebradas, vias de acceso , se las realizará 1 vez de manera trimestral </t>
  </si>
  <si>
    <t>Sistema de recolección domiciliaria de los desechos sólidos.</t>
  </si>
  <si>
    <t xml:space="preserve">Para el año 2024, se atenderan 107 puntos de recolección de desechos, comprendidos una vez a la semana cada uno de los sectores del Cantón Puerto López en horarios establecios para un eficiente servicio. </t>
  </si>
  <si>
    <t>Contratacion de maquinaria pesada  y vehiculos para el mantenimiento del relleno sanitario del canton Puerto Lopez</t>
  </si>
  <si>
    <t>Para el año 2024, las condiciones tecnicas de operación habra optimizado y ampliado el espacio para la disposicion final de los resiudos solidos en el Relleno Sanitario con el servicio de un alquiler de maquinarias y vehiculos para el mantenimiento.</t>
  </si>
  <si>
    <t>Contratación de consultoría para el cierre técnico del botadero de desechos sólidos ubicados en el recinto los dos ríos.</t>
  </si>
  <si>
    <t>Para el año 2024 se contará con la consultoría para el cierre técnico del botadero de desechos sólidos ubicado en el Recinto los dos ríos.</t>
  </si>
  <si>
    <t>Adquisicion de tres recolectores de acuerdo al proyecto de adquisicion de maquinaria pesada para realizar plan de recoleccion de desechos solidos en el canton Puerto Lopez</t>
  </si>
  <si>
    <t>En el año 2024, contar con 3 recolectores  para realizar plan de recoleccion de desechos solidos en el canton Puerto Lopez</t>
  </si>
  <si>
    <t>Extender la cobertura en el servicio de recolección domiciliaria de los desechos sólidos con énfasis en nuevos asentamientos poblacionales.</t>
  </si>
  <si>
    <t xml:space="preserve">Para el año 2024 se determinará mediante una inspección la cobertura de servicio de la Gestión Integral de Residuos Sólidos tanto en el área urbana y rural del Cantón, extendiéndose acorde al crecimiento poblacional. </t>
  </si>
  <si>
    <t>Alquiler de maquinaria pesada para una nueva celda emergente en el relleno sanitario de la parroquia Machalilla del canton Puerto Lopez</t>
  </si>
  <si>
    <t>Para el año 2024  las condiciones tecnicas de operación habra optimizado y ampliado el espacio para la disposicion final de los resiudos solidos en el Relleno Sanitario con el servicio de 1 Alquiler de maquinarias y vehiculos para el mantenimiento.</t>
  </si>
  <si>
    <t>Campaña de Residuos y tratamiento de los desechos sólidos en el hogar.</t>
  </si>
  <si>
    <t xml:space="preserve">Para el 2024, 5 barrios a nivel Cantonal habrán recibido 5 campañas sobre el tratamiento de los residuos sólidos en el hogar al menos 1 por cada mes. </t>
  </si>
  <si>
    <t>Adquisicion de 20 recipientes para el almacenamiento de los residuos en el malecon Puerto Lopez.</t>
  </si>
  <si>
    <t>Para el año 2024 se colocaran recipientes para almacenar los residuos en el malecón de puerto López de manera diaria.</t>
  </si>
  <si>
    <t>Adquisicion de hidrolavadora para limpieza del malecon de Puerto Lopez</t>
  </si>
  <si>
    <t>Para el año 2024 se contara con una hidro lavadora que aportara al mejoramiento del servicio de limpieza del malecón dos veces por semana.</t>
  </si>
  <si>
    <t>Adquisicion de sistema de amplificacion de audio para los vehiculos recolectores del GADM del canton Puerto Lopez</t>
  </si>
  <si>
    <t>Durante el año 2024 se contará con 4 Sistema de Audio para los recolectores y así tener informada a la población de los recorridos</t>
  </si>
  <si>
    <t>Adquisicion de barredora para la limpieza de playas del canton Puerto Lopez</t>
  </si>
  <si>
    <t xml:space="preserve">Para el año 2024 se contará con la adquisición de una barredora de playa para la limpieza de las playas del Cantón Puerto López </t>
  </si>
  <si>
    <t>Mantenimiento de Mercados Municipales y cementerios del cantón Puerto López</t>
  </si>
  <si>
    <t>Para el año 2024, se realizara un mantenimiento de los mercados Municipales y cementerios para ofrecer un mejor servicio a la ciudadania.</t>
  </si>
  <si>
    <t>Difundir mensajes de comunicación dirigidos a la ciudadanía del cantón Puerto López, relacionado a horarios y rutas de recolección, tipo de desechos a recolectar.</t>
  </si>
  <si>
    <t xml:space="preserve">Para el año 2024, se contarà con un cronograma diario, informado a la ciudadania a traves con la coordinacion del departamento de Comunicacòn, horarios establecidos de cada ruta de recoleccion </t>
  </si>
  <si>
    <t>Limpieza, desinfección, barrido integral y desbroce de maleza del Mercado Municipal</t>
  </si>
  <si>
    <t>Para el año 2024, se realizara una limpieza integral en el mercado  municipal cada dos meses y con los implementos necesarios para ejecutar esta actividad.</t>
  </si>
  <si>
    <t xml:space="preserve">Limpieza de playas del cantón Puerto López </t>
  </si>
  <si>
    <t xml:space="preserve">Para el año 2024, las playas del Cantón Puerto López, seran intervenidas 3 veces a la semana con implementos y herramientas necesarias en esta actividad </t>
  </si>
  <si>
    <t xml:space="preserve">Desbroce de maleza en aceras y áreas públicas del cantón  Puerto López </t>
  </si>
  <si>
    <t>Para el 2024, las aceras y áreas púiblicas del cantón Puerto López estaran intervenidas una vez cada dos meses para el desbroce de maleza.</t>
  </si>
  <si>
    <t xml:space="preserve">Realizar el catastro en los Cementarios del Cantón Puerto López  </t>
  </si>
  <si>
    <t>Para el año 2024, contará con un catastro de mausoleos, bovedas, tumbas y nichos en los cementerios del cantón Puerto López durante el ultimo trimestre del año 2024.</t>
  </si>
  <si>
    <t xml:space="preserve">Educacion Ambiental Escolar         </t>
  </si>
  <si>
    <t xml:space="preserve">Realizar 32 capacitaciones en temas ambientales a estudiantes de  Unidades
Educativas del canton.        </t>
  </si>
  <si>
    <t xml:space="preserve">Actividades Conmemorativas Ambientales  </t>
  </si>
  <si>
    <t>Desarrollar 4 eventos conmemorativos relacionados al ambiente dirigidos a la comunidad.</t>
  </si>
  <si>
    <t>Reforestacion Urbana y Rural</t>
  </si>
  <si>
    <t xml:space="preserve">Plantar 4.000 plantas  en la zona urbana y rural    </t>
  </si>
  <si>
    <t>Atencion a tramites ciudadanos en materia ambiental</t>
  </si>
  <si>
    <t xml:space="preserve">Para el año 2024 seran atendidos 50 tramites ciudadanos de manera efIciente y oportuna  en temas ambientales  </t>
  </si>
  <si>
    <t xml:space="preserve">Control y seguimiento ambiental de las actividades mineras de áridos y pétreos   </t>
  </si>
  <si>
    <t xml:space="preserve"> 12 inspecciones anuales mineras de aridos y petreos, controladas y dando el respectivo seguimiento.</t>
  </si>
  <si>
    <t xml:space="preserve">Mantenimiento de areas verdes         </t>
  </si>
  <si>
    <t>Para el año 2024 se realizaran 192  mantenimientos en 12 espacios verdes protegidos y conservados.</t>
  </si>
  <si>
    <t xml:space="preserve">Sensibilizacion y concienciacion Ambiental  a la comunidad   </t>
  </si>
  <si>
    <t>Efectuar una campaña de sensibilizacion y concienciacion ambiental a la población de unos 120 usuarios para el año 2024, a fin de fomentar el sentido de responsabilidadsocial mediante los cambiso de hbaitos para el cuidado del ambiente.</t>
  </si>
  <si>
    <t xml:space="preserve"> Regularizacion Ambiental de Obras del GAD Municipal.    </t>
  </si>
  <si>
    <t>Para el año 2024 se tendra 2 resoluciones ambientales realizadas para obras a ejecutarse por el GAD Municipal del canton Puerto Lopez a traves del programa SUIA del MAATE, acorde al requerimiento de la Direccion de Desarrollo y OO.TT.</t>
  </si>
  <si>
    <t xml:space="preserve">Manejo  y Mantenimiento del Vivero Municipal.  </t>
  </si>
  <si>
    <t>Para el año 2024, se produciran 6000 plantas para reforestacion y con un adecuado manejo y mantenimiento del vivero municipal.</t>
  </si>
  <si>
    <t xml:space="preserve">Catastro de las  áreas verdes urbanas </t>
  </si>
  <si>
    <t xml:space="preserve">Par el año 2024 se contara con un registro de plantas del censo realizado en las areas verdes urbanas. </t>
  </si>
  <si>
    <t>Auditorías Ambientales de Cumplimiento</t>
  </si>
  <si>
    <t>Para el año 2024 se realizaran 2 AAC a las obras ejecutadas por el GAD Municpal.</t>
  </si>
  <si>
    <t>Adquisicion de smart tv para el area de CECADEL</t>
  </si>
  <si>
    <t>Adquisicion e instalacion de equipo de climatizacion 24BTU de 60000 BTU y 24000 BTU para el GAD Municipal del canton Puerto Lopez</t>
  </si>
  <si>
    <t xml:space="preserve">Cumplir con transferencia por consumo de servicio basico a UNESUM de acuerdo al convenio 2019 - 2024 (desde 2019 al 2023) </t>
  </si>
  <si>
    <t>Cumplir con transferencia por consumo de servicio basico a UNESUM de acuerdo al convenio 2019 - 2024 correspondiente año al 2024</t>
  </si>
  <si>
    <t xml:space="preserve">MANTENIMIENTO, ADECUACION  Y REUBICACION DE LAS AREAS DE TRABAJO U OFICINAS EN LAS INSTALACIONES DEL GAD MUNICIPAL Y CENTRO DE DESARROLLO COMUNITARIO  EN DIRECCION ADMINISTRATIVA, TECNOLOGIA DE LA INFORMACION, DIRECCION DE TALENTO HUMANO, SUBPROCESO DE PATRIMONIO ARQUITECTONICO Y CULTURAL, SALUD E INCLUSION SOCIAL, MEDICO OCUPACIONAL, CONSEJO CANTONAL DE PROTECCION DE DERECHOS PUERTO LOPEZ, JUNTA CANTONAL DE DERECHOS </t>
  </si>
  <si>
    <t xml:space="preserve">MANTENIMIENTO, ADECUACION  Y REUBICACION DE LAS AREAS DE TRABAJO U OFICINAS EN LAS INSTALACIONES DEL GAD MUNICIPAL Y CENTRO DE DESARROLLO COMUNITARIO </t>
  </si>
  <si>
    <t xml:space="preserve">Mantenimiento y pintada de las sisternas ubicadas en los predios municipal </t>
  </si>
  <si>
    <t>Adecuacion del area CECADEL  Adquisicion 1 sistema de proyeccion audiovisual para CECADEL</t>
  </si>
  <si>
    <t xml:space="preserve">Adquisicion 9 equipos de climatizacion de  60.000 BTU (incluido pie de amigo, cañeria, cableado e instalacion) </t>
  </si>
  <si>
    <t xml:space="preserve">Realizar 12 Transferencia en el periodo 2024 de manera mensual por consumo de agua potable </t>
  </si>
  <si>
    <t xml:space="preserve">Realizar 12 transferencias en el periodo 2024 de manera mensual  por consumo de energia electrica </t>
  </si>
  <si>
    <t xml:space="preserve">Realizar 12 transferencias de manera mensual por consumo de energia y servicio de agua potable  </t>
  </si>
  <si>
    <t xml:space="preserve">Lograr una mejora en la eificiencia operativa en los primeros 6 meses del año  otorgando un mejor ambiente laboral a los servidores y trabajadores del gad municipal </t>
  </si>
  <si>
    <t xml:space="preserve">Lograr una mejora en la eificiencia operativa en los ultimos 6 meses del año otorgando un mejor ambiente laboral a los servidores y trabajadores del gad municipal </t>
  </si>
  <si>
    <t>Realizar 2 mantenimientos en el periodo 2024 para Mantener y conservar el agua potable que es utilizado por el personal municipal</t>
  </si>
  <si>
    <t xml:space="preserve">Construcción de 1 rampa de  accesibilidad para discapacidad. 
</t>
  </si>
  <si>
    <t xml:space="preserve">Adecuación planta baja ITUR para reubicación de oficina para acción social </t>
  </si>
  <si>
    <t>Construcción de caseta para bomba de agua</t>
  </si>
  <si>
    <t xml:space="preserve">CON MEMORÁNDUM No.308-GADMCPL-EYMM-2024 SE COLICITO A LA ALCALDIA AUTORICE a la Dirección Financiera el financiamiento presupuestario por un valor de USD1.524,22 por concepto de Contribución Predial de los años 2017 al 2024 para dar cumplimiento al “CONVENIO DE COORPERACIÒN INTERINSTITUCIONAL ENTRE LA UNIVERSIDAD ESTATAL DEL SUR DE MANABÌ Y EL GOBIERNO DESCENTRALIZADO MUNICIPAL DEL CANTÒN PUERTO LOPEZ PARA IMPLEMENTAR OFICINAS ADMINISTRATIVAS DEL GAD MUNICIPAL DE PUERTO LOPEZ” </t>
  </si>
  <si>
    <t>Formulación del proyecto del Plan Anual de Contratación en relación al Plan Operativo Anual y Presupuesto Institucional aprobado</t>
  </si>
  <si>
    <t>Presentar hasta el 09 de enero de 2024, el proyecto del Plan Anual de Contratación, a efectos de someterla a consideración del Director Financiero y Jefe de Planificación Estratégica previo a la aprobación de la Alcaldesa</t>
  </si>
  <si>
    <t>Publicar en el SOCE hasta el 15 de enero de 2024, el Plan Anual de Contratación del GADM del cantón Puerto López aprobado por la Alcaldesa</t>
  </si>
  <si>
    <t>Buenas prácticas en la contratación pública</t>
  </si>
  <si>
    <t>Se Emitira 1 matriz hasta 31 de diciembre 2024, del estado de los procesos ejecutados por la entidad en el SOCE durante el año deberá estar actualizado y reflejar su estado real de acuerdo a la etapa en la que se encuentren</t>
  </si>
  <si>
    <t>Se Emitira 1 matriz  Al 31 de diciembre 2024, las ordenes de compra generadas por catalogo electrónico durante el año deberán estar en estado liquidado o reflejar su estado actualizado</t>
  </si>
  <si>
    <t>Presentar 12 detalles en el año hasta el 20 de cada mes, las facturas de infima cuantía generadas en el mes en curso y su publicación se deberá efectuar hasta máximo el antepenultimo día del mes</t>
  </si>
  <si>
    <t>Presentar 12 matrizes en el periodo 2024  hasta el 5 de cada mes donde se deberá emitir el reporte de la LOTAIP matrices i)y j)correspondiente al mes inmediato anterior.</t>
  </si>
  <si>
    <t>Emitir 4 reportes al año de manera trimestrales de los procesos de infima cuantía dentro del término de 5 días posteriores a la finalización del trimestre</t>
  </si>
  <si>
    <t>Emitir 4 reportes al año  de manera  trimestrales de los procesos de catálogo electrónico dentro del término de 5 días posteriores a la finalización del trimestre</t>
  </si>
  <si>
    <t>Garantizar de manera mensual (12) la incorporacion de Todos los documentos  que se generen en las diferentes etapas de los procedimientos de contratación pública, sean generados y suscritos por servidores que cuenten con la certificación como operadores del Sistema Nacional de Contratación Pública otorgada por el Servicio Nacional de Contratación Pública; lo cual se verificará mediante la incorporación del código de certificación de los servidores al pie de firma.</t>
  </si>
  <si>
    <t>Mantener 1 respaldo digital externo, actualizado a diciembre 2024 de los documentos generados en los procedimientos de contratación  del año 2024 y procesados en el area de contratación pública, con la finalidad de garantizar la disponibilidad de la información relevante que se genere, reciba o tramite en esta area.</t>
  </si>
  <si>
    <t>Garantizar de manera mensual (12) que todos los documentos emitidos en los procesos de contratación pública estén suscritos mediante firma electrónica válida, en las etapas preparatoria, precontractual y contractual en cumplimiento al Art. 20 del la Normativa Secundaria.</t>
  </si>
  <si>
    <t>Contratacion del servicio de mantenimiento preventivo y correctivo de bienes a mobiliarios (mesasa y sillas) del GAD Municipal del canton Puerto Lopez</t>
  </si>
  <si>
    <t xml:space="preserve">Presentar 1 Plan de mantenimiento preventivo y correctivo de bienes a mobiliarios (mesasa y sillas) del GAD Municipal </t>
  </si>
  <si>
    <t>Contratacion del servicio de mantenimiento preventivo y correctivo para los equipos de climatizacion del GAD Municipal del canton Puerto Lopez</t>
  </si>
  <si>
    <t xml:space="preserve"> Realizar 1 proceso para el mantenimiento preventivo y correctivo de todos los aires acondicioando del GAD municipal </t>
  </si>
  <si>
    <t xml:space="preserve">Adquisición de materiales de OFICINA para la ejecución de las actividades Institucional del GAD Municipal del cantón Puerto López. </t>
  </si>
  <si>
    <t xml:space="preserve"> Realizar 1 proceso para la adquisicion de herramientas de oficina necesaria para el correcto funcionamiento de las actividades del GAD Municipal</t>
  </si>
  <si>
    <t xml:space="preserve">Adquisición de materiales de ASEO para la ejecución de las actividades Institucional y de aseo para la limpieza y desinfeccion de las Instalaciones del GAD Municipal del cantón Puerto López. </t>
  </si>
  <si>
    <t>Dotar a las direcciones de manera mensual de las herramientas de aseo  necesaria para el correcto funcionamiento de las actividades del GAD Municipal</t>
  </si>
  <si>
    <t>Contratacion de polizas de seguro en los ramos de incendio y lineas aliadas robo y o asalto equipo electronico y rotura de maquinaria equipo y maquinaria vehiculos y fidelidad publica para el GAD Municipal del canton Puerto Lopez</t>
  </si>
  <si>
    <t xml:space="preserve">Realizar 1 proceso para tener el 100% de los bienes asegurados, libre de cualquier riesgos </t>
  </si>
  <si>
    <t>Adquisicion de carpas personalizadas con la imagen institucional del GAD Municipal del canton Puerto Lopez</t>
  </si>
  <si>
    <t xml:space="preserve">Adquisición de 6 carpas
municipales (de medidas 4X4 con estructura metalica) </t>
  </si>
  <si>
    <t>Adquisicion de sillas y mesas plasticas para el GAD Municipal del canton Puerto Lopez</t>
  </si>
  <si>
    <t xml:space="preserve">Dotar de sillas (150) y mesas (10) plastica para el GAD municipal </t>
  </si>
  <si>
    <t>Adquisicion de mobiliario de oficina  para la operatividad del GAD Municipal</t>
  </si>
  <si>
    <t xml:space="preserve">Realizar 1 proceso de adquisición de Mobiliario para las
diferentes Direcciones de la
Municipalidad (archivador aereo, armario tipo biblioteca, estanteria metalica y escritorio recto con cajoneras) </t>
  </si>
  <si>
    <t>Contratacion de los servicios de rediseno web incluido hosting y dominio para la pagina web institucional del GAD Municipal del canton Puerto Lopez</t>
  </si>
  <si>
    <t>Realizar 1 proceso para el rediseño de la pagina pagina web institucional incluido la  Renovacion Dominio institucional / Renovacion hosting institucional / Renovacion de seguridades a la página web institucional</t>
  </si>
  <si>
    <t>Plan de mantenimiento preventivo y correctivo a los equipos electronicos del GAD Municipal Puerto López</t>
  </si>
  <si>
    <t>Adquisicion de partes y repuestos para el mantenimiento correctivo 17 computadoras de escritorio (cambio de mainboard, cambios de discu duro solido, incremento de memoria RAM);</t>
  </si>
  <si>
    <t>Adquisicion de equipos de proteccion UPS para la proteccion de los equipos informaticos del GAD Municipal del canton Puerto Lopez</t>
  </si>
  <si>
    <t>Proteger la intermitencia electrica a los equipos, de aproximadamente 60 computadores</t>
  </si>
  <si>
    <t>Adquisicion de scaners Workforce</t>
  </si>
  <si>
    <t>Contar con equipos electrónicos (9 SCANER) para resguardar de manera ditial la informacion del GAD MUNICIPAL</t>
  </si>
  <si>
    <t>Adquisicion de impresoras multifuncionales para diferentes areas del GAD Municipal del canton Puerto Lopez</t>
  </si>
  <si>
    <t>Adquisicion de suministros para las impresoras del GAD Municipal del canton Puerto Lopez</t>
  </si>
  <si>
    <t>Elaboracion de 1 proceso de Adquisicion de tintas, toners, etiquetas</t>
  </si>
  <si>
    <t>Adquisicion de equipos informaticos de computo para diferentes areas del GAD Municipal del canton Puerto Lopez</t>
  </si>
  <si>
    <t>Adquisicion de 20 equipos nuevos para diferentes áreas; estos equipos serviran para remplazar los computadores que actualmente son de propiedad de los funcionarios publicos</t>
  </si>
  <si>
    <t>Contratacion del servicio de mantenimiento especializado para los equipos servidores de aplicaciones del GAD Municipal del canton Puerto Lopez</t>
  </si>
  <si>
    <t>CONTRATACION DE 1 SERVICIO DE MANTENIMIENTO CORRECTIVO ESPECIALIZADO, INCLUIDO PIEZAS Y REPUESTOS PARA EL SERVIDOR DELL POWEREDGE T440</t>
  </si>
  <si>
    <t>Control en los espacios publicos del cantón</t>
  </si>
  <si>
    <t xml:space="preserve">50 Notificaciones </t>
  </si>
  <si>
    <t xml:space="preserve">Notificacion y/o clausura de los establecimientos de servicios turísticos  que no cuenten con los permisos respectivos o mantengan deuda con la municipalidad. </t>
  </si>
  <si>
    <t xml:space="preserve">80 Notificaciones </t>
  </si>
  <si>
    <t>Realizar inspecciones en los diversos establecimientos turísticos, para tomar en cuenta las medidas necesarias  de higiene o incumplimiento de Ordenanza.</t>
  </si>
  <si>
    <t xml:space="preserve">10 Resoluciones sancionatorias </t>
  </si>
  <si>
    <t>Aplicar las leyes, ordenanzas y reglamentos municipales y disposiciones sobre higiene, salubridad, obras públicas, 
uso de vías y lugares públicos.</t>
  </si>
  <si>
    <t>30 Procedimientos administrativos sancionador</t>
  </si>
  <si>
    <t>Elaborar horarios de trabajo del personal de control.</t>
  </si>
  <si>
    <t>48 Cronogramas de trabajo</t>
  </si>
  <si>
    <t>Formulacion del Plan de seguridad ciudadana, con sus respectivos programas.</t>
  </si>
  <si>
    <t>Durante el 1er semestre del año 2024, se elaborara 1 plan  de seguridad ciudandana del Canton Puerto López.</t>
  </si>
  <si>
    <t>Fortalecimiento de capacidades del personal de guardiania del área.</t>
  </si>
  <si>
    <t>En el año 2024, se prevee ejecutar 2 capacitaciones al personal de guardia, en temas de seguridad.</t>
  </si>
  <si>
    <t xml:space="preserve"> Ejecutar el plan de vigilancia de bienes publicos.</t>
  </si>
  <si>
    <t>Durante el año 2024, se gestionaran 3 equipos de seguridad en bienes publicos</t>
  </si>
  <si>
    <t>Actualizar el Inventario de bienes publicos.</t>
  </si>
  <si>
    <t>Durante el 2do semestre del año 2024,  se contara con 1  inventario general  de la situacion actual en la que se encuentren los bienes publicos.</t>
  </si>
  <si>
    <t>Ejecuacion de la planificacion en vigilancia en las diferentes instalaciones Municipales.</t>
  </si>
  <si>
    <t xml:space="preserve">En el  año 2024 se generaran 12 cronogramas  emitiendo uno de manera mensual  para constatar las activiades y responsables  de los bienes municipales. </t>
  </si>
  <si>
    <t>NO SE HA PROCEDIDO REALIZAR YA QUE ACTUALMENTE NO CONTAMOS CON PRESUPUESTO.</t>
  </si>
  <si>
    <t>Actualizar continuamente la información   al sistema de catastro   urbano y rural, del cantón puerto López, encausada   a brindar un mejor servicio de calidad acorde a la exigencia de los contribuyentes y a su vez nos permite   mejores recursos económicos a favor de la institución.</t>
  </si>
  <si>
    <t>se realizara aproximadamente 480 actualizaciones</t>
  </si>
  <si>
    <t>Otorgar certificaciones de predios urbanos y rurales, con su respectivo avaluó municipal, o comercial, siempre y cuando se demuestre a través de la presentación de la certificación del registro de la propiedad, acompañado con la minuta de compra venta el valor pactado por ambos y a su vez abalizado por un abogado calificado.</t>
  </si>
  <si>
    <t>Se realizaran aproximadamente 600 documentos para diferentes tipos de tramites. Tanto internos como externos.</t>
  </si>
  <si>
    <t xml:space="preserve">Conceder documentos habilitantes para el proceso de Legalización de los predios que se encuentran considerados como bien mostrenco municipal (posesión sin escritura pública) en el Área Urbana de la Cabecera Cantonal y sus dos parroquias Urbanas. </t>
  </si>
  <si>
    <t xml:space="preserve">se realiza aproximadamente 30 proceso de legalizacion  de bienes mostrencos. </t>
  </si>
  <si>
    <t>Realizar de manera continua el ingreso al sistema catastral urbano y rural las nuevas construcciones o mejoras que se realizan durante el año en el Cantón Puerto López.</t>
  </si>
  <si>
    <t>se identificara aproximadamente 100 predios que tienen construccion y no estan en el sistema catastral.</t>
  </si>
  <si>
    <t>PORCENTAJE DE AVANCE DE CUMPLIMIENTO DE METAS POA INSTITUCIONAL 2024</t>
  </si>
  <si>
    <t>PROGRESO</t>
  </si>
  <si>
    <t>Construcción de celdas emergente para el nuevo relleno sanitario del cantón puerto López, provincia de Manabí, etapa 1</t>
  </si>
  <si>
    <t>En el año 2024, construir  12 celdas del nuevo relleno sanitario</t>
  </si>
  <si>
    <t>Analsiis de suelo para la construccion de celdas emergentes</t>
  </si>
  <si>
    <t>resalizar el proceso de contrtacion para e estudio de suelo</t>
  </si>
  <si>
    <t xml:space="preserve">Rehabilitacion y reconstruccion de varias calles de la parroquia puerto lopez del canton Puerto Lopez </t>
  </si>
  <si>
    <t>Para el año 2024, se realizara calle cristo de consuelo desde mariscal sucre, hasta la encenada, calle rogelio lucas desde manabi hasta la pepe mantuano, calle 29 de septiembre desde la av machalilla hasta cristo de consuelo, calle victor parrales desde manabi hasta pepe mantuano, y callejon sin nombre desde la rodrigo hasta cristro de consuelo</t>
  </si>
  <si>
    <t>Construccion de aceras y bordillos para la cabecera cantonal parroquia Machalilla y Salango del canton Puerto Lopez</t>
  </si>
  <si>
    <t xml:space="preserve">Construcción de 4000 metros lineales de aceras y bordillos para la cabecera cantonal, Parroquia Machalilla y Salango. </t>
  </si>
  <si>
    <t>Consultoria estudio y diseño definitivo de una planta de agua potable y repotenciación de la captacion  y las estaciones de bombeo del cantón Puerto López, Provincia de Manabí.</t>
  </si>
  <si>
    <t>En el año 2024, se realizará el Estudio y diseño definitivo de una planta de agua potable y repotenciación de la captacion y las estaciones de bombeo del cantón Puerto López, Provincia de Manabí.</t>
  </si>
  <si>
    <t>Gestionar equipamiento urbano como  mercados, parque central, cancebi, terminal terrestre</t>
  </si>
  <si>
    <t>En el año 2024 se realizara mantenimiento de obras en el cantón. como mercados, parque central, cancebi, terminal terrestre, centro cultural y artistico malecon entre otros</t>
  </si>
  <si>
    <t>Construcción de Edificio del GAD Municipal, Plaza de la Administración Pública y Centro Comercial de la Ciudad de Puerto López, Cantón Puerto López, Provincia de Manabí</t>
  </si>
  <si>
    <t>En el 2024 se realizara la gestion para la construiccion del Edificio del GAD Municipal, Plaza de la Administración Pública y Centro Comercial de la Ciudad de Puerto López, Cantón Puerto López, Provincia de Manabí ( Según inversión privada)</t>
  </si>
  <si>
    <t xml:space="preserve">Instalacion, readecuacion, mantenimiento, montaje de la ballena de algas cubierta de resina </t>
  </si>
  <si>
    <t xml:space="preserve">Se realizara la escultura artistica representativa de la ballena jorobada </t>
  </si>
  <si>
    <t>Fiscalización Edificio del GAD Municipal, Plaza de la Administración Pública y Centro Comercial de la Ciudad de Puerto López, Cantón Puerto López, Provincia de Manabí</t>
  </si>
  <si>
    <t>En el año 2024 se gestionara el financiamiento para la Fiscalización Edificio del GAD Municipal, Plaza de la Administración Pública y Centro Comercial de la Ciudad de Puerto López, Cantón Puerto López, Provincia de Manabí</t>
  </si>
  <si>
    <t>Mantenimiento electrico de las luminarias del malecon Julio Izurieta del canton Puerto Lopez</t>
  </si>
  <si>
    <t>Realizar el mantenimiento proceso electrico de las luminarias del malecon Julio Izurieta del canton Puerto Lopez</t>
  </si>
  <si>
    <t>Mantenimiento de fosas septicas de baños publicos del malecon Julio Izurieta del canton Puerto Lopez</t>
  </si>
  <si>
    <t>Realizar el  proceso de mantenimiento de fosas septicas de banos publicos del malecon Julio Izurieta del canton Puerto Lopez</t>
  </si>
  <si>
    <t>Mantenimiento de areas verdes del canton Puerto Lopez</t>
  </si>
  <si>
    <t>Dar mantenimiento de areas verdes del canton Puerto Lopez</t>
  </si>
  <si>
    <t>Mantenimiento del parque central del canton Puerto Lopez</t>
  </si>
  <si>
    <t>En el año 2024 se realizara el Mantenimiento del parque central del canton Puerto Lopez</t>
  </si>
  <si>
    <t>Mantenimiento de  las   letras   corpóreas puerto López malecón julio Izurieta</t>
  </si>
  <si>
    <t>Se realizara una sola vez el  mantenimiento en el año 2024 a las letras turísticas puerto López ubicadas en el malecón julio Izurieta zona sur la pocita</t>
  </si>
  <si>
    <t xml:space="preserve">Mantenimiento del malecón julio Izurieta  </t>
  </si>
  <si>
    <t xml:space="preserve">Durante los 12 meses del año 2024 se realizara 12 de limpieza, barrido y desbroce de maleza y para el mes de julio se realizará el arreglo y pintada de los bordillos de las jardineras en el malecón </t>
  </si>
  <si>
    <t>Construcción del Sistema de Alcantarillado Sanitario y Pluvial para el Centro Parroquial de Machalilla, perteneciente al Cantón Puerto López, Provincia de Manabí</t>
  </si>
  <si>
    <t>Se va a construir la fase l del Sistema de Alcantarillado Sanitario de la Parroquia Machalilla para el año 2023-2024.  EN BASE AL CUPO DE ENDEUDAMIENTO, EL BANCO DE DESARROLLO DEL ECUADOR, REITERA EL COMPROMISO DE CONTINUAR TRABAJANDO CON IMPULSO EN EL FINANCIAMIENTO DE LOS PROYECTOS QUE PROMUEVEN EL DESARROLLO Y MEJORAMIENTO DE LA CALIDAD DE VIDA DE TODAS Y TODOS LAS CIUDADANAS Y CIUDADANOS DE CADA UNO DE LOS CANTONES DE NUESTRO PAÍS.</t>
  </si>
  <si>
    <t>Fiscalización de obra para la Construcción del Sistema de Alcantarillado Sanitario y Pluvial para el Centro Parroquial de Machalilla, perteneciente al Cantón Puerto López, Provincia de Manabí</t>
  </si>
  <si>
    <t>Se va a fiscalizar la construcción de la fase I del Sistema de Alcantarillado Sanitario de la Parroquia Machalilla para el año 2023 N BASE AL CUPO DE ENDEUDAMIENTO, EL BANCO DE DESARROLLO DEL ECUADOR, REITERA EL COMPROMISO DE CONTINUAR TRABAJANDO CON IMPULSO EN EL FINANCIAMIENTO DE LOS PROYECTOS QUE PROMUEVEN EL DESARROLLO Y MEJORAMIENTO DE LA CALIDAD DE VIDA DE TODAS Y TODOS LAS CIUDADANAS Y CIUDADANOS DE CADA UNO DE LOS CANTONES DE NUESTRO PAÍS.</t>
  </si>
  <si>
    <t>Alquiler de maquinaria pesada (volquete, retroexcavadora, excavadora, motoniveladora y rodillo) para la ejecucion de diversas actividades en el canton Puerto Lopez</t>
  </si>
  <si>
    <t xml:space="preserve">Plan de Alquiler de maquinaria pesada (volquete, retroexcavadora, excavadora, motoniveladora y rodillo) </t>
  </si>
  <si>
    <t xml:space="preserve">Bacheos integrales de varias calles del Cantón puerto López Provincia de Manabí  </t>
  </si>
  <si>
    <t>Mantenimiento Vial de varias calles de la parroquia Puerto López con un volumen de 10580 metros cuadrados (calle juan Montalvo desde Eloy Alfaro hasta mariscal sucre, calle Rocafuerte desde general Córdova hasta mariscal sucre, calle mariscal sucre desde malecón julio Izurieta hasta Rocafuerte, calle Eloy Alfaro desde parque central hasta malecón julio Izurieta, calle alejo Lascano desde juan Montalvo hasta malecón julio Izurieta, calle García moreno desde Manabí hasta falda de cerro, calle Manabí, desde Rocafuerte hasta Víctor parrales, calle Pompeyo guerra desde av. Machalilla hasta placido González y terminal terrestre.)</t>
  </si>
  <si>
    <t>Mantenimiento del alumbrado público en varios sectores cantón puerto López provincia de Manabí</t>
  </si>
  <si>
    <t>proceso de Sistema de Alumbrado  municipal ( cementerio, mercado, parques, canchas, terminal terrestre, coliseos deportivos y ciénega.)</t>
  </si>
  <si>
    <t>Se contratará el estudio de impacto ambiental (EIA)para la construcción del Edificio del GAD Municipal, Plaza de la Administración Pública y Centro Comercial de la Ciudad de Puerto López, Cantón Puerto López, Provincia de Manabí</t>
  </si>
  <si>
    <t>En el año 2024 Se contratará el estudio de impacto ambiental (EIA)para la construcción del Edificio del GAD Municipal, Plaza de la Administración Pública y Centro Comercial de la Ciudad de Puerto López, Cantón Puerto López, Provincia de Manabí</t>
  </si>
  <si>
    <t>SERVICIO DE MANTENIMIENTO PREVENTIVO Y CORRECTIVO INCLUIDO LUBRICANTES, FILTROS, PARTES Y REPUESTOS, ACCESORIOS, LAVADA, ENGRASADA, PULVERIZADA Y MANO DE OBRA PARA LOS VEHICULOS LIVIANOS, PESADOS, MAQUINARIAS Y MOTOCICLETAS DEL GOBIERNO AUTÒNOMO DESCENTRALIZADO MUNICIPAL DEL CANTON PUERTO LOPEZ, PROVINCIA DE MANABI</t>
  </si>
  <si>
    <t>Contar con un contrato para brindar el mantenimiento preventivo (cambio de filtros y aceites) a los 29 vehicullos del GAD Municipal</t>
  </si>
  <si>
    <t>Realizar el mantenimiento correctivo en las  29 unidades del GAD Municipal de Puerto Lopez</t>
  </si>
  <si>
    <t>FIRMA DE CONVENIO INTERINSTITUCIONAL PARA LA PRESTACION DE VEHICULOS PARA EL GAD MUNICIPAL</t>
  </si>
  <si>
    <t>Realizar el tramite para la firma de un nuevo convenio con el Ministerio de Produccion para la prestacion de vehiculos para el GAD Municipal</t>
  </si>
  <si>
    <t>EMISION DE SALVOCONDUCTOS PARA LA FLOTA VEHICULAR MUNICIPAL</t>
  </si>
  <si>
    <t xml:space="preserve">Elaborar salvoconductos para los vehiculos institucionales </t>
  </si>
  <si>
    <t xml:space="preserve">ADQUISICIÒN DE DOS VEHICULOS (CAMIONETA) </t>
  </si>
  <si>
    <t xml:space="preserve">Contar con dos camionetas nuevas de propiedad municipal </t>
  </si>
  <si>
    <t xml:space="preserve">Matriculacion y Revision vehicular </t>
  </si>
  <si>
    <t xml:space="preserve">Contar con la revision vehicular y/o matriculacion de las 29 unidades del Gad Municipal </t>
  </si>
  <si>
    <t xml:space="preserve">Servicio de Rastreo satelital </t>
  </si>
  <si>
    <t>Contar con el rastreo de vigilancia de los vehiculos del GAD Municipal</t>
  </si>
  <si>
    <t>Mejoramiento y mantenimiento de caseta de control de acceso de vehiculos a la terminal terrestre del canton Puerto Lopez</t>
  </si>
  <si>
    <t>Se le dara una mejor imagen a la caseta mediante mejoramiento y mantenimiento preventivo</t>
  </si>
  <si>
    <t>Servicio de mantenimiento de la oficinas la planta de las instalaciones del terminal terrestre</t>
  </si>
  <si>
    <t>Se realizara el mantenimiento de 300 metros cuadrado de tumbado de la oficinas de las planta alta de las instalaciones del terminal terretre</t>
  </si>
  <si>
    <t>Certificacion y homologacion del termianl terrestre</t>
  </si>
  <si>
    <t>En el 2024 se obtendra certificacion y homologacion del terminal terrestre</t>
  </si>
  <si>
    <t>Contratacion del servicio de capacitacion en educacion vial dirigido a la ciudadania en general del canton puerto lopez</t>
  </si>
  <si>
    <t>Educar y concientizar 3 capacitaciones a los conductores ciudadanos y estudiantes en las buenas practicas viales en el primer trismestre del 2024 en la juridisccion del Canton Puerto Lopez</t>
  </si>
  <si>
    <t>SUBPROCESO UNIDAD DE MOVILIDAD TRÁNSITO, SEGURIDAD VIAL Y TERMINAL TERRESTRE</t>
  </si>
  <si>
    <t>Elaborar un proyecto de la recuperación del margen del rio pital desde la intersección de la calle García moreno hasta el malecón</t>
  </si>
  <si>
    <t>Para el año 2024 el Gad realizar un diseno para el  proyecto parque lineal de intervención de la recuperación urbana del rio pital</t>
  </si>
  <si>
    <t>Para el año 2024 el Gad cuentara  con un proyecto de  rampas en la acera del área central comercial de la ciudad</t>
  </si>
  <si>
    <t>Para el 2024, se presentara la propueta de reforma  las Ordenanzas de legalización aprobada y en vigencia con la Normativa de Regulación y Control de Construcción y Uso de Suelo de la Cabecera Cantonal de Puerto López y de sus Parroquias Machalilla y Salango y reforma de la Ordenanza que regula las construcciones de edificaciones en el cantón Puerto López.</t>
  </si>
  <si>
    <t xml:space="preserve">se esta elaborando las reformas a varias ordenanzas de constrol urbano , urbanizaciones, legalizaciones y la elabotacion de un reglamento de control  urbano </t>
  </si>
  <si>
    <t>reforma de ordenanza de franja costera y uso de suelo</t>
  </si>
  <si>
    <t xml:space="preserve">Para el 2024, se presentara la propueta de reforma  las Ordenanzas en la cula se anexan los planos de usos de suelo de las playas </t>
  </si>
  <si>
    <t>Para el 2024, 500 informes, están emitidos de rum, permiso de construcción, línea de fábrica, reparticiones extrajudiciales, uso de suelo</t>
  </si>
  <si>
    <t xml:space="preserve"> Fortalecimiento   y  desarrollo   optimo para  lograr  un mayor  rendimiento digitaliizado de la totalidad de la información física de los archivos.</t>
  </si>
  <si>
    <t>Adquisicion e implentacion de un sistema registral informatico sinterrig para el Registro de la Propiedad y Mercantil del GAD Municipal del canton Puerto Lopez</t>
  </si>
  <si>
    <t>Emitir certificados de gravamenes</t>
  </si>
  <si>
    <t xml:space="preserve">Dar cumplimientos  300 certificados de  bienes y no bienes solicitados por los usuarios durante el año               </t>
  </si>
  <si>
    <t>Emitir y registra inscripciones de escritura de Propiedad  y Mercantil ( compraventas, posesiones efectivas, contratos y documentos, hipotecas,  prohibiciones, demandas, insolvencias fidecomisos, solvencias, prenda industrial, nombramientos etc durante el año 2024</t>
  </si>
  <si>
    <t>Registrar  300  inscripciones de escrituras de Propiedad y Mercantil (compraventas, posesiones efectivas, contratos y documentos, hipotecas,  prohibiciones, demandas, insolvencias fidecomisos, solvencias, prenda industrial, nombramientos etc durante el año 2024</t>
  </si>
  <si>
    <t>Procedimiento sistema de notificaciones electronicas sine</t>
  </si>
  <si>
    <t xml:space="preserve">Dar constetacion  a  las  notificaciones solicitadas   via electrónicas de actualisaciones judiciales o administrativas, en base a las competencias de cada institución. ... - ley del sistema nacional de notificaciones electronicas (sine) </t>
  </si>
  <si>
    <t>Dar contestacion a los ofcios enviados  por diferentes intituciones publicas y privadas</t>
  </si>
  <si>
    <t xml:space="preserve"> Constetacion  oportuna presentadas por las entidades  publicas  y privadas tales como:   Fiscalia, Unidad Judicial , Bancos, Cooperativas, etc.(100)</t>
  </si>
  <si>
    <t>Mejorar la gestión documental del registro, asegurando la integridad y el acceso oportuno a la información contenida en los archivos, facilitar su manejo, consulta y preservación a lo largo del tiempo.</t>
  </si>
  <si>
    <t>Contratacion del servicio de encuadernacion de los archivos del Registro de la Propiedad y Mercantil del canton Puerto Lopez</t>
  </si>
  <si>
    <t>Este sistema fue sugerido por la dinardap a todos los registro del Ecuador  para digitalizar los archivos  en base a esta sugerencia se acogio y posteriormente se realizo el requerimiento  la a Maxima Autoridad  para ver si era factible,  sin embargo nos manifestaron que no existia el presupuesto  nesesario para adquirir este sistema.</t>
  </si>
  <si>
    <t>Promover espacios de fortalecimiento de las capacidades e iniciativas ciudadanas</t>
  </si>
  <si>
    <t>Plan de fortalecimiento organizativo, liderazgo local y participación ciudadana. 2 evento durante el año</t>
  </si>
  <si>
    <t xml:space="preserve">Promover la asociatividad para la prestación de servicios en las instituciones públicas y privadas. </t>
  </si>
  <si>
    <t>Plan de fortalecimiento organizativo, liderazgo local y participación ciudadana. 2 evento al año</t>
  </si>
  <si>
    <t xml:space="preserve">Proceso de Rendición de Cuenta. </t>
  </si>
  <si>
    <t>Contar con el Plan  de Trabajo de la Administración actual , para Rendicion de Cuentas  CERCANO A LA CIUDADANIA, QUE SEA PARTICIPATIVO , INCLUSIVO, EFICIENTE  Y TRANSPARENTE, a partir  de la incorporacion de la obtimizacion de recursos Humanos y Económicos, y fortaleciminto dar la institucionalidad, atención debida a  las capacidades e  iniciativas ciudadanas.en la  participación  de las mesas temáticas. Ecológica ambiental,Económicos, socio cultural, de gestión   institucional y movilidad, energia y conectividad .Gestion de riesgo. Participación Ciudadana Politico Institucional.</t>
  </si>
  <si>
    <t xml:space="preserve">Escuela y taller de liderazgo </t>
  </si>
  <si>
    <t>Con  el apoyo de los técnicos del Consejo de Participación Ciudadana y control social, organizar   dos veces al año y trabajar en territorio, con el equipo técnico  de las áreas  involucradas, para posterior conformar  los  grupos representativos de los sectores  que se  visita,  se realizarán  2 actividades al años</t>
  </si>
  <si>
    <t>Presupuesto Participativo</t>
  </si>
  <si>
    <t>E). Presupuesto participativo  e inclusivo con la sociedad organizada .F). Realizar  mensualmente reuniones con las area municipales para dar seguimeinto y cumplir la agenda  de actividades  del plan de trabajo y plan de desarrollo cantonal . G) Realizar trimestralmente  reunion con los Presidentes Parroquiales, comuna, comunidades, y las demas autoridades locales para evaluar el cumplimiento de los objetivo del plan de desarrollo cantonal,  y hacer  comisiones interinstitucionales  para coordinar las actividades.H)  Instalar mesas de trabajo participativas  con la ciudadania , sectores  organizados  publicos y privadios, para establecer acciones  orientadas  a reducir las  necesidades una  asamblea  ciudadana participativa insatisfechas.I).- Intalar mesas de trabajos  con la camara  de Turismo, Asociacion de hoteleros, operadores turisticos , comites  comunales, comunidades,  Asociciones pesquera Artesanales , Productivas de servicios, Emprendedoras y demas  organizaciones  locales para socializar los proyectos  a realizar .Elaborar un manual de procedimientos, formularios, guias, para el ordenamiento de los requisitos necesarios para que puedan realizar los trámites de: Escrituras, Inspección de linderos y medidas, permisos de funcionamiento, exoneración de plusvalía, permisos ded construcción, ingresos al catastro, uso del suelo.</t>
  </si>
  <si>
    <t>Asamblea Pública</t>
  </si>
  <si>
    <t>Programar visitas a los barrios, organizaciones sociales, comunas, comunidades para la obtención y comprobación de la información brindada por ellos respecto a sus directivas, además el oscultamiento de sus necesidades básicas, ordenamiento y delimitación de áreas, legalizaciones de los estatutos y las directivas. Asi como  facilitar la gestión al municipio  con el pago de tasas de impuesto, Licencias y permisos. una  asamblea  ciudadana  general</t>
  </si>
  <si>
    <t>Capacitacion</t>
  </si>
  <si>
    <t xml:space="preserve">Se cumplirá con una capacitación e todo el año </t>
  </si>
  <si>
    <t xml:space="preserve">Herramientas Metodológicas </t>
  </si>
  <si>
    <t xml:space="preserve"> A los  empleados y funcionarios  al taller de  participacion ciudadana y control social,  lucha  contra la corrupcion, actualizar la ordenanza  que regula la conformación del sistema de participación ciudadana, los procesos de transparencia, y los procesos de planificación participativa del GAD M P.L, en conformidad con la nueva ley orgánica de transparencia y acceso a la información pública R.O. N°245 del 7 de febrero 2023. Constitutiva y de funcionaminrto del concejo  de Planificacion cantonal. Revision de la  2 talleres al año. actualización de la  certificación   SSS-SG-EGADMPL-2020, en conformidad de la  nueva ley  Organica de Transparencia registro oficial N°245 del 7 de febrero 2023.</t>
  </si>
  <si>
    <t>Inventario  y conservación  de los archivos físico    y digitales del áreas  de Participación Ciudadana</t>
  </si>
  <si>
    <t xml:space="preserve">Constatación  de los  documentos físico  y digital. De los  requerimientos  que la ciudadania  necesita y  procesos del áreas .- archivo Institucional </t>
  </si>
  <si>
    <t>Socialización  de Ordenanza</t>
  </si>
  <si>
    <t>Reformar  la ordenanza constitutiva y de funcionamiento del consejo de planificación cantonal del GAD M P.L. en conformidad con la nueva ley</t>
  </si>
  <si>
    <t>Observacion: la matriz de planficacion esta formulado hasta el II trimeste, debe formularse durante todo el año, en los proximos trimestre debe corregir la planificacion y verificar el cumplimiento de la misma incorporarndo los informes correspondiente en la columna de medios de verfifcacion para comprobar o confirmar la exactitud el cumplimento de las metas establecidas.</t>
  </si>
  <si>
    <r>
      <t>ADQUISICION DE</t>
    </r>
    <r>
      <rPr>
        <sz val="11"/>
        <rFont val="Arial"/>
        <family val="2"/>
      </rPr>
      <t xml:space="preserve">  19 IMPRESORAS MULTIFUNCION (TINTA CONTINUA 14 OFICINA CENTRAL, 2 TERMINAL, 3 CDC, 1 ITUR, 1 MUELLE, 1 MERCADO)</t>
    </r>
  </si>
  <si>
    <t>Observacion:  
Meta 1.- Se superó la meta planificada en un 25%
Meta 4.- Se superó la meta planificada en un 133%</t>
  </si>
  <si>
    <t>Observacion:  
Meta 2.- Se superó la meta planificada en un 25%</t>
  </si>
  <si>
    <t>ESTUDIO EN TRAMITE DE APROBACION</t>
  </si>
  <si>
    <t>TRABAJOS EN EJECUCIÓN ACTUALMENTE SUSPENDIDOS POR FALTA DE PAGO DE PLANILLA DE AVANCE DE OBRA</t>
  </si>
  <si>
    <t>ACTUALMENTE SE ENCUENTRA EN ETAPA DE CALIFICACION</t>
  </si>
  <si>
    <t>EN BUSCA DE FINANCIAMIENTO</t>
  </si>
  <si>
    <t>SE REALIZO POR ADMINISTRACION DIRECTA CON PERSONAL MUNICIPAL</t>
  </si>
  <si>
    <t>EN EJECUCION</t>
  </si>
  <si>
    <t>EN ETAPA DE CALIFICACION</t>
  </si>
  <si>
    <t>No se destino presupuesto</t>
  </si>
  <si>
    <t>MONITOREO Y CONTROL Y  PREVENCION  ANTE LOS POSIBLES EVENTOS NATURALES EN  EL CANTON PUERTO LOPEZ</t>
  </si>
  <si>
    <t xml:space="preserve">Plan de Capacitacion de prevencion y mitigacion frente a los desastres naturales </t>
  </si>
  <si>
    <t>Avalar Plan de Contingencia para eventos masivos</t>
  </si>
  <si>
    <t>Avalar Plan de Emergencia de establecimientos turisticos</t>
  </si>
  <si>
    <t>Emision de informes de niveles de riesgo, para ingreso al catastro Municipal y legalización de escritura para predios .</t>
  </si>
  <si>
    <t>Preparacion y rprevencion</t>
  </si>
  <si>
    <t xml:space="preserve">Elaborar plan de contigencia de inundación ante el fenómeno del niño </t>
  </si>
  <si>
    <t xml:space="preserve">Convocar, activar, participar en las acciones del COE Cantonal, en la ejecución de procesos de preparación, respuesta, rehabilitación y recuperación.(acta y resoluciones </t>
  </si>
  <si>
    <t>Análisis del Riesgo y Monitoreo de Eventos peligrosos</t>
  </si>
  <si>
    <t>Identificar, analizar  las amenazas  presente en el territorio :</t>
  </si>
  <si>
    <t>Evaluar  los daños y perdidas debido a la ocurrencia de eventos peligrosos de origen natural y o /antrópico</t>
  </si>
  <si>
    <t>Difundir y socializar los sistemas de alerta temprana del cantón Puerto López de manera permanente a traves de  redes sociales</t>
  </si>
  <si>
    <t>No se pudo realizar por situaciones de presupuesto</t>
  </si>
  <si>
    <t>Se cumplio a cabalidad esta actividad mediante la organización de ferias y actividades de promocion turistica.</t>
  </si>
  <si>
    <t xml:space="preserve">Se culmino esta actividad con la elaboracion del proyecto </t>
  </si>
  <si>
    <t xml:space="preserve">Esta actividad esta prevista terminarla  el proximo  año con las  bases  e un  levantamiento de infrmacion  para un proyecto </t>
  </si>
  <si>
    <t>Se esta coordinando la culminacion del proyecto con el equipo tecnico de la carrera de Arquitectura de la Universidad San Gregorio de Portoviejo, se espera que en el mes de Diciembre este culminado.</t>
  </si>
  <si>
    <t xml:space="preserve">Observacion:  
Meta 7.- Se superó la meta planificada en un 200%
</t>
  </si>
  <si>
    <t>Observacion:  
Meta 1.- Se superó la meta planificada en un 50%
Meta 2.- Se superó la meta planificada en un 20%
Meta 4.- Se superó la meta planificada en un 7%</t>
  </si>
  <si>
    <t>Observacion:  
Meta 1.- Se superó la meta planificada en un 19%
Meta 2.- Se superó la meta planificada en un 75%
Meta 3.- Se superó la meta planificada en un 15%
Meta 4.- Se superó la meta planificada en un 80%
Meta 5.- Se superó la meta planificada en un 8%
Meta 6.- Se superó la meta planificada en un 17%
Meta 7.- Se superó la meta planificada en un 260%
Meta 9.- Se superó la meta planificada en un 1%</t>
  </si>
  <si>
    <t>Observacion:  
Meta 2.- Se superó la meta planificada en un 35%
Meta 5.- Se superó la meta planificada en un 8%</t>
  </si>
  <si>
    <t xml:space="preserve"> No se ha realizado operativo 
de contro</t>
  </si>
  <si>
    <t>Observacion:  
Meta 5.- Se superó la meta planificada en un 372%</t>
  </si>
  <si>
    <t>OBSERVACION:  
Meta 3.- Se superó la meta planificada en un 117%</t>
  </si>
  <si>
    <t>Se realizaron las correcciones e inducciones a las plantillas de Talento Humano; sin embargo hasta el mes diciembre no han sido presentadas formalmente</t>
  </si>
  <si>
    <t>pendiente la entrega formal de la poliza para ser enviada a la CGE</t>
  </si>
  <si>
    <t>sin presupuesto, se elaborara el informe en el siguiente periodo fiscal</t>
  </si>
  <si>
    <t>Una vez completa la adquisicion de uniformes el personal procedio a retirarlos</t>
  </si>
  <si>
    <t>no se recibio de la disponibilidad economica</t>
  </si>
  <si>
    <t>actividad no ejecutada</t>
  </si>
  <si>
    <t xml:space="preserve">NO SE RECIBIO RESPUESTA A LA PETICION DE LA AQUISICION </t>
  </si>
  <si>
    <t>NO SE RECIBIO RESPUESTA A LA PETICION DE LA AQUISICION DE EQUIPOS MEDICOS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</si>
</sst>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 _€_-;\-* #,##0.00\ _€_-;_-* &quot;-&quot;??\ _€_-;_-@_-"/>
    <numFmt numFmtId="165" formatCode="_-* #,##0.00_-;\-* #,##0.00_-;_-* &quot;-&quot;??_-;_-@_-"/>
    <numFmt numFmtId="166" formatCode="_(&quot;$&quot;\ * #,##0.00_);_(&quot;$&quot;\ * \(#,##0.00\);_(&quot;$&quot;\ * &quot;-&quot;??_);_(@_)"/>
    <numFmt numFmtId="167" formatCode="_-* #,##0.00\ &quot;€&quot;_-;\-* #,##0.00\ &quot;€&quot;_-;_-* &quot;-&quot;??\ &quot;€&quot;_-;_-@_-"/>
  </numFmts>
  <fonts count="62">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b/>
      <sz val="11"/>
      <color theme="1"/>
      <name val="Calibri"/>
      <family val="2"/>
      <scheme val="minor"/>
    </font>
    <font>
      <sz val="11"/>
      <color rgb="FF000000"/>
      <name val="Calibri"/>
      <family val="2"/>
      <scheme val="minor"/>
    </font>
    <font>
      <sz val="16"/>
      <color theme="1"/>
      <name val="Arial"/>
      <family val="2"/>
    </font>
    <font>
      <sz val="11"/>
      <color theme="1"/>
      <name val="Arial Narrow"/>
      <family val="2"/>
    </font>
    <font>
      <sz val="11"/>
      <color theme="1"/>
      <name val="Calibri"/>
      <family val="2"/>
      <scheme val="minor"/>
    </font>
    <font>
      <sz val="11"/>
      <color theme="0"/>
      <name val="Calibri"/>
      <family val="2"/>
      <scheme val="minor"/>
    </font>
    <font>
      <sz val="10"/>
      <name val="Arial"/>
      <family val="2"/>
    </font>
    <font>
      <sz val="10"/>
      <name val="Arial"/>
      <family val="2"/>
    </font>
    <font>
      <sz val="11"/>
      <color rgb="FF9C6500"/>
      <name val="Calibri"/>
      <family val="2"/>
      <scheme val="minor"/>
    </font>
    <font>
      <sz val="10"/>
      <name val="Arial CE"/>
      <charset val="1"/>
    </font>
    <font>
      <b/>
      <sz val="12"/>
      <color theme="1"/>
      <name val="Calibri"/>
      <family val="2"/>
      <scheme val="minor"/>
    </font>
    <font>
      <b/>
      <sz val="11"/>
      <color theme="0"/>
      <name val="Calibri"/>
      <family val="2"/>
      <scheme val="minor"/>
    </font>
    <font>
      <b/>
      <sz val="11"/>
      <color theme="1"/>
      <name val="Calibri"/>
      <family val="2"/>
      <scheme val="minor"/>
    </font>
    <font>
      <sz val="10"/>
      <color rgb="FF000000"/>
      <name val="Calibri"/>
      <family val="2"/>
      <scheme val="minor"/>
    </font>
    <font>
      <b/>
      <sz val="10"/>
      <color theme="1"/>
      <name val="Calibri"/>
      <family val="2"/>
      <scheme val="minor"/>
    </font>
    <font>
      <b/>
      <sz val="9"/>
      <color theme="1"/>
      <name val="Calibri"/>
      <family val="2"/>
      <scheme val="minor"/>
    </font>
    <font>
      <sz val="12"/>
      <color theme="1"/>
      <name val="Arial"/>
      <family val="2"/>
    </font>
    <font>
      <b/>
      <sz val="16"/>
      <color theme="1"/>
      <name val="Calibri"/>
      <family val="2"/>
      <scheme val="minor"/>
    </font>
    <font>
      <sz val="14"/>
      <color theme="1"/>
      <name val="Arial"/>
      <family val="2"/>
    </font>
    <font>
      <sz val="12"/>
      <color theme="1"/>
      <name val="Calibri"/>
      <family val="2"/>
      <scheme val="minor"/>
    </font>
    <font>
      <sz val="12"/>
      <color theme="1"/>
      <name val="Arial Narrow"/>
      <family val="2"/>
    </font>
    <font>
      <b/>
      <sz val="12"/>
      <color theme="0"/>
      <name val="Calibri"/>
      <family val="2"/>
      <scheme val="minor"/>
    </font>
    <font>
      <sz val="12"/>
      <name val="Calibri"/>
      <family val="2"/>
      <scheme val="minor"/>
    </font>
    <font>
      <b/>
      <sz val="12"/>
      <name val="Calibri"/>
      <family val="2"/>
      <scheme val="minor"/>
    </font>
    <font>
      <sz val="12"/>
      <name val="Arial"/>
      <family val="2"/>
    </font>
    <font>
      <sz val="12"/>
      <color rgb="FF000000"/>
      <name val="Calibri"/>
      <family val="2"/>
      <scheme val="minor"/>
    </font>
    <font>
      <i/>
      <sz val="12"/>
      <name val="Calibri"/>
      <family val="2"/>
      <scheme val="minor"/>
    </font>
    <font>
      <sz val="11"/>
      <color rgb="FF000000"/>
      <name val="Arial"/>
      <family val="2"/>
    </font>
    <font>
      <b/>
      <sz val="11"/>
      <color rgb="FF000000"/>
      <name val="Arial"/>
      <family val="2"/>
    </font>
    <font>
      <b/>
      <sz val="14"/>
      <color rgb="FF000000"/>
      <name val="Calibri"/>
      <family val="2"/>
      <scheme val="minor"/>
    </font>
    <font>
      <b/>
      <sz val="11"/>
      <color rgb="FF000000"/>
      <name val="Calibri"/>
      <family val="2"/>
      <scheme val="minor"/>
    </font>
    <font>
      <sz val="11"/>
      <color theme="1"/>
      <name val="Cambria "/>
    </font>
    <font>
      <sz val="11"/>
      <name val="Calibri"/>
      <family val="2"/>
      <scheme val="minor"/>
    </font>
    <font>
      <b/>
      <sz val="11"/>
      <name val="Calibri"/>
      <family val="2"/>
      <scheme val="minor"/>
    </font>
    <font>
      <b/>
      <sz val="10"/>
      <color theme="0"/>
      <name val="Calibri"/>
      <family val="2"/>
      <scheme val="minor"/>
    </font>
    <font>
      <sz val="11"/>
      <name val="Arial"/>
      <family val="2"/>
    </font>
    <font>
      <sz val="11"/>
      <color theme="1"/>
      <name val="Arial "/>
    </font>
    <font>
      <sz val="11"/>
      <color indexed="8"/>
      <name val="Calibri"/>
      <family val="2"/>
      <scheme val="minor"/>
    </font>
    <font>
      <sz val="11"/>
      <color theme="1"/>
      <name val="Arial"/>
      <family val="2"/>
    </font>
    <font>
      <b/>
      <sz val="11"/>
      <color theme="1"/>
      <name val="Arial"/>
      <family val="2"/>
    </font>
    <font>
      <sz val="11"/>
      <color theme="1"/>
      <name val="Cambria"/>
      <family val="1"/>
      <scheme val="major"/>
    </font>
    <font>
      <sz val="11"/>
      <name val="Cambria"/>
      <family val="1"/>
      <scheme val="major"/>
    </font>
    <font>
      <sz val="10"/>
      <color theme="1"/>
      <name val="Arial"/>
      <family val="2"/>
    </font>
    <font>
      <sz val="12"/>
      <color theme="1"/>
      <name val="Arial "/>
    </font>
    <font>
      <sz val="11"/>
      <color theme="1"/>
      <name val="Arial "/>
      <charset val="134"/>
    </font>
    <font>
      <b/>
      <sz val="14"/>
      <color theme="1"/>
      <name val="Calibri"/>
      <family val="2"/>
      <scheme val="minor"/>
    </font>
    <font>
      <b/>
      <sz val="10"/>
      <color rgb="FF00000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8" tint="0.79995117038483843"/>
        <bgColor indexed="64"/>
      </patternFill>
    </fill>
    <fill>
      <patternFill patternType="solid">
        <fgColor theme="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0000"/>
        <bgColor indexed="64"/>
      </patternFill>
    </fill>
    <fill>
      <patternFill patternType="solid">
        <fgColor rgb="FFFFFFFF"/>
        <bgColor indexed="64"/>
      </patternFill>
    </fill>
    <fill>
      <patternFill patternType="solid">
        <fgColor theme="4" tint="0.39994506668294322"/>
        <bgColor indexed="64"/>
      </patternFill>
    </fill>
    <fill>
      <patternFill patternType="solid">
        <fgColor theme="5" tint="0.39994506668294322"/>
        <bgColor indexed="64"/>
      </patternFill>
    </fill>
    <fill>
      <patternFill patternType="solid">
        <fgColor theme="6" tint="0.39994506668294322"/>
        <bgColor indexed="64"/>
      </patternFill>
    </fill>
    <fill>
      <patternFill patternType="solid">
        <fgColor theme="7" tint="0.39994506668294322"/>
        <bgColor indexed="64"/>
      </patternFill>
    </fill>
    <fill>
      <patternFill patternType="solid">
        <fgColor theme="8" tint="0.39994506668294322"/>
        <bgColor indexed="64"/>
      </patternFill>
    </fill>
    <fill>
      <patternFill patternType="solid">
        <fgColor theme="9" tint="0.39994506668294322"/>
        <bgColor indexed="64"/>
      </patternFill>
    </fill>
    <fill>
      <patternFill patternType="solid">
        <fgColor rgb="FFFFEB9C"/>
        <bgColor indexed="64"/>
      </patternFill>
    </fill>
    <fill>
      <patternFill patternType="solid">
        <fgColor rgb="FFFFFFCC"/>
        <bgColor indexed="64"/>
      </patternFill>
    </fill>
    <fill>
      <patternFill patternType="solid">
        <fgColor theme="0" tint="-0.34998626667073579"/>
        <bgColor indexed="64"/>
      </patternFill>
    </fill>
    <fill>
      <patternFill patternType="solid">
        <fgColor rgb="FFFF9900"/>
        <bgColor indexed="64"/>
      </patternFill>
    </fill>
    <fill>
      <patternFill patternType="solid">
        <fgColor theme="8"/>
        <bgColor indexed="64"/>
      </patternFill>
    </fill>
    <fill>
      <patternFill patternType="solid">
        <fgColor theme="9" tint="0.79998168889431442"/>
        <bgColor theme="9" tint="0.79998168889431442"/>
      </patternFill>
    </fill>
    <fill>
      <patternFill patternType="solid">
        <fgColor theme="8" tint="0.79992065187536243"/>
        <bgColor indexed="64"/>
      </patternFill>
    </fill>
    <fill>
      <patternFill patternType="solid">
        <fgColor theme="0"/>
        <bgColor theme="0"/>
      </patternFill>
    </fill>
  </fills>
  <borders count="114">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medium">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top/>
      <bottom/>
      <diagonal/>
    </border>
    <border>
      <left/>
      <right style="medium">
        <color auto="1"/>
      </right>
      <top/>
      <bottom/>
      <diagonal/>
    </border>
    <border>
      <left/>
      <right/>
      <top style="thin">
        <color auto="1"/>
      </top>
      <bottom style="medium">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style="thin">
        <color theme="9"/>
      </left>
      <right/>
      <top style="thin">
        <color theme="9"/>
      </top>
      <bottom/>
      <diagonal/>
    </border>
    <border>
      <left style="thin">
        <color theme="9"/>
      </left>
      <right/>
      <top style="medium">
        <color theme="9"/>
      </top>
      <bottom/>
      <diagonal/>
    </border>
    <border>
      <left style="thin">
        <color theme="9"/>
      </left>
      <right/>
      <top style="thin">
        <color theme="9"/>
      </top>
      <bottom style="thin">
        <color theme="9"/>
      </bottom>
      <diagonal/>
    </border>
    <border>
      <left style="thin">
        <color theme="9"/>
      </left>
      <right style="thin">
        <color theme="9"/>
      </right>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right style="thin">
        <color indexed="8"/>
      </right>
      <top/>
      <bottom style="thin">
        <color indexed="8"/>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top/>
      <bottom style="thin">
        <color auto="1"/>
      </bottom>
      <diagonal/>
    </border>
    <border>
      <left/>
      <right/>
      <top/>
      <bottom style="thin">
        <color indexed="64"/>
      </bottom>
      <diagonal/>
    </border>
    <border>
      <left style="medium">
        <color auto="1"/>
      </left>
      <right/>
      <top style="thin">
        <color auto="1"/>
      </top>
      <bottom style="thin">
        <color auto="1"/>
      </bottom>
      <diagonal/>
    </border>
    <border>
      <left style="medium">
        <color auto="1"/>
      </left>
      <right style="medium">
        <color auto="1"/>
      </right>
      <top/>
      <bottom style="thin">
        <color indexed="64"/>
      </bottom>
      <diagonal/>
    </border>
    <border>
      <left style="medium">
        <color auto="1"/>
      </left>
      <right style="medium">
        <color auto="1"/>
      </right>
      <top style="medium">
        <color auto="1"/>
      </top>
      <bottom style="thin">
        <color indexed="64"/>
      </bottom>
      <diagonal/>
    </border>
    <border>
      <left/>
      <right style="thin">
        <color indexed="64"/>
      </right>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style="thin">
        <color indexed="8"/>
      </left>
      <right style="thin">
        <color indexed="8"/>
      </right>
      <top style="thin">
        <color indexed="8"/>
      </top>
      <bottom style="thin">
        <color indexed="8"/>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indexed="64"/>
      </right>
      <top style="thin">
        <color auto="1"/>
      </top>
      <bottom style="thin">
        <color indexed="64"/>
      </bottom>
      <diagonal/>
    </border>
    <border>
      <left style="medium">
        <color auto="1"/>
      </left>
      <right style="thin">
        <color auto="1"/>
      </right>
      <top style="thin">
        <color auto="1"/>
      </top>
      <bottom/>
      <diagonal/>
    </border>
    <border>
      <left style="medium">
        <color auto="1"/>
      </left>
      <right style="thin">
        <color auto="1"/>
      </right>
      <top/>
      <bottom/>
      <diagonal/>
    </border>
    <border>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rgb="FF000000"/>
      </left>
      <right style="medium">
        <color auto="1"/>
      </right>
      <top style="medium">
        <color indexed="64"/>
      </top>
      <bottom style="medium">
        <color auto="1"/>
      </bottom>
      <diagonal/>
    </border>
    <border>
      <left/>
      <right/>
      <top style="thin">
        <color rgb="FF000000"/>
      </top>
      <bottom/>
      <diagonal/>
    </border>
    <border>
      <left style="thin">
        <color rgb="FF000000"/>
      </left>
      <right style="medium">
        <color indexed="64"/>
      </right>
      <top/>
      <bottom style="medium">
        <color indexed="64"/>
      </bottom>
      <diagonal/>
    </border>
    <border>
      <left style="medium">
        <color auto="1"/>
      </left>
      <right style="medium">
        <color indexed="64"/>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auto="1"/>
      </left>
      <right/>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right/>
      <top style="thin">
        <color auto="1"/>
      </top>
      <bottom style="thin">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8"/>
      </top>
      <bottom style="medium">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indexed="64"/>
      </bottom>
      <diagonal/>
    </border>
  </borders>
  <cellStyleXfs count="51">
    <xf numFmtId="0" fontId="0" fillId="0" borderId="0"/>
    <xf numFmtId="9" fontId="19" fillId="0" borderId="0" applyFont="0" applyFill="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164" fontId="2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6" fontId="19" fillId="0" borderId="0" applyFont="0" applyFill="0" applyBorder="0" applyAlignment="0" applyProtection="0"/>
    <xf numFmtId="166" fontId="22" fillId="0" borderId="0" applyFont="0" applyFill="0" applyBorder="0" applyAlignment="0" applyProtection="0"/>
    <xf numFmtId="167" fontId="19" fillId="0" borderId="0" applyFont="0" applyFill="0" applyBorder="0" applyAlignment="0" applyProtection="0"/>
    <xf numFmtId="0" fontId="23" fillId="18" borderId="0" applyNumberFormat="0" applyBorder="0" applyAlignment="0" applyProtection="0"/>
    <xf numFmtId="0" fontId="19" fillId="0" borderId="0"/>
    <xf numFmtId="0" fontId="22" fillId="0" borderId="0"/>
    <xf numFmtId="0" fontId="19" fillId="0" borderId="0"/>
    <xf numFmtId="0" fontId="19" fillId="0" borderId="0"/>
    <xf numFmtId="0" fontId="21" fillId="0" borderId="0"/>
    <xf numFmtId="0" fontId="19" fillId="0" borderId="0"/>
    <xf numFmtId="0" fontId="19" fillId="19" borderId="34" applyNumberFormat="0" applyFont="0" applyAlignment="0" applyProtection="0"/>
    <xf numFmtId="0" fontId="19" fillId="19" borderId="34" applyNumberFormat="0" applyFont="0" applyAlignment="0" applyProtection="0"/>
    <xf numFmtId="9" fontId="21" fillId="0" borderId="0" applyFont="0" applyFill="0" applyBorder="0" applyAlignment="0" applyProtection="0"/>
    <xf numFmtId="0" fontId="24"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2" fillId="0" borderId="0"/>
    <xf numFmtId="9" fontId="12" fillId="0" borderId="0" applyFont="0" applyFill="0" applyBorder="0" applyAlignment="0" applyProtection="0"/>
    <xf numFmtId="0" fontId="11" fillId="0" borderId="0"/>
    <xf numFmtId="9" fontId="11" fillId="0" borderId="0" applyFont="0" applyFill="0" applyBorder="0" applyAlignment="0" applyProtection="0"/>
    <xf numFmtId="0" fontId="10" fillId="0" borderId="0"/>
    <xf numFmtId="9" fontId="10" fillId="0" borderId="0" applyFont="0" applyFill="0" applyBorder="0" applyAlignment="0" applyProtection="0"/>
    <xf numFmtId="0" fontId="9" fillId="0" borderId="0"/>
    <xf numFmtId="9" fontId="9"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cellStyleXfs>
  <cellXfs count="570">
    <xf numFmtId="0" fontId="0" fillId="0" borderId="0" xfId="0"/>
    <xf numFmtId="0" fontId="0" fillId="0" borderId="1" xfId="0" applyBorder="1" applyAlignment="1">
      <alignment horizontal="center" vertical="center"/>
    </xf>
    <xf numFmtId="0" fontId="0" fillId="0" borderId="0" xfId="0" applyAlignment="1">
      <alignment horizontal="left"/>
    </xf>
    <xf numFmtId="9" fontId="0" fillId="0" borderId="0" xfId="0" applyNumberFormat="1"/>
    <xf numFmtId="0" fontId="17" fillId="0" borderId="0" xfId="0" applyFont="1"/>
    <xf numFmtId="0" fontId="17" fillId="3" borderId="0" xfId="0" applyFont="1" applyFill="1"/>
    <xf numFmtId="0" fontId="18" fillId="0" borderId="0" xfId="0" applyFont="1"/>
    <xf numFmtId="0" fontId="28" fillId="3" borderId="5" xfId="0" applyFont="1" applyFill="1" applyBorder="1" applyAlignment="1">
      <alignment vertical="center"/>
    </xf>
    <xf numFmtId="0" fontId="28" fillId="3" borderId="8" xfId="0" applyFont="1" applyFill="1" applyBorder="1" applyAlignment="1">
      <alignment vertical="center"/>
    </xf>
    <xf numFmtId="0" fontId="26" fillId="7" borderId="1" xfId="0" applyFont="1" applyFill="1" applyBorder="1" applyAlignment="1">
      <alignment horizontal="center" vertical="center" wrapText="1"/>
    </xf>
    <xf numFmtId="0" fontId="15" fillId="0" borderId="0" xfId="0" applyFont="1" applyBorder="1" applyAlignment="1">
      <alignment horizontal="center"/>
    </xf>
    <xf numFmtId="0" fontId="0" fillId="0" borderId="0" xfId="0" applyBorder="1" applyAlignment="1">
      <alignment horizontal="left" vertical="center"/>
    </xf>
    <xf numFmtId="0" fontId="0" fillId="0" borderId="0" xfId="0"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xf numFmtId="0" fontId="0" fillId="0" borderId="0" xfId="0" applyAlignment="1"/>
    <xf numFmtId="0" fontId="13" fillId="0" borderId="0" xfId="29"/>
    <xf numFmtId="9" fontId="13" fillId="23" borderId="36" xfId="29" applyNumberFormat="1" applyFill="1" applyBorder="1" applyAlignment="1">
      <alignment horizontal="center" vertical="center"/>
    </xf>
    <xf numFmtId="9" fontId="13" fillId="0" borderId="35" xfId="29" applyNumberFormat="1" applyBorder="1" applyAlignment="1">
      <alignment horizontal="center" vertical="center"/>
    </xf>
    <xf numFmtId="9" fontId="13" fillId="23" borderId="35" xfId="29" applyNumberFormat="1" applyFill="1" applyBorder="1" applyAlignment="1">
      <alignment horizontal="center" vertical="center"/>
    </xf>
    <xf numFmtId="0" fontId="13" fillId="0" borderId="0" xfId="29" applyAlignment="1">
      <alignment horizontal="center" vertical="center"/>
    </xf>
    <xf numFmtId="9" fontId="13" fillId="0" borderId="0" xfId="29" applyNumberFormat="1" applyAlignment="1">
      <alignment horizontal="center" vertical="center"/>
    </xf>
    <xf numFmtId="9" fontId="13" fillId="0" borderId="37" xfId="29" applyNumberFormat="1" applyBorder="1" applyAlignment="1">
      <alignment horizontal="center" vertical="center"/>
    </xf>
    <xf numFmtId="0" fontId="13" fillId="0" borderId="38" xfId="29" applyBorder="1" applyAlignment="1">
      <alignment horizontal="center" vertical="center"/>
    </xf>
    <xf numFmtId="9" fontId="0" fillId="0" borderId="0" xfId="31" applyFont="1" applyAlignment="1">
      <alignment horizontal="center" vertical="center"/>
    </xf>
    <xf numFmtId="9" fontId="29" fillId="0" borderId="35" xfId="29" applyNumberFormat="1" applyFont="1" applyBorder="1" applyAlignment="1">
      <alignment horizontal="center" vertical="center" wrapText="1"/>
    </xf>
    <xf numFmtId="9" fontId="29" fillId="0" borderId="0" xfId="29" applyNumberFormat="1" applyFont="1" applyBorder="1" applyAlignment="1">
      <alignment horizontal="center" vertical="center" wrapText="1"/>
    </xf>
    <xf numFmtId="0" fontId="29" fillId="0" borderId="0" xfId="29" applyFont="1" applyAlignment="1">
      <alignment vertical="center" wrapText="1"/>
    </xf>
    <xf numFmtId="9" fontId="16" fillId="3" borderId="39" xfId="0" applyNumberFormat="1" applyFont="1" applyFill="1" applyBorder="1" applyAlignment="1">
      <alignment horizontal="center" vertical="center"/>
    </xf>
    <xf numFmtId="0" fontId="0" fillId="0" borderId="27" xfId="0" applyBorder="1" applyAlignment="1">
      <alignment horizontal="center" vertical="center"/>
    </xf>
    <xf numFmtId="9" fontId="0" fillId="0" borderId="9" xfId="1" applyFont="1" applyBorder="1"/>
    <xf numFmtId="9" fontId="0" fillId="0" borderId="9" xfId="1" applyFont="1" applyBorder="1" applyAlignment="1">
      <alignment horizontal="right"/>
    </xf>
    <xf numFmtId="9" fontId="17" fillId="0" borderId="0" xfId="0" applyNumberFormat="1" applyFont="1"/>
    <xf numFmtId="0" fontId="31" fillId="0" borderId="0" xfId="0" applyFont="1" applyAlignment="1">
      <alignment horizontal="center" vertical="center"/>
    </xf>
    <xf numFmtId="9" fontId="31" fillId="0" borderId="0" xfId="0" applyNumberFormat="1" applyFont="1" applyAlignment="1">
      <alignment horizontal="center" vertical="center"/>
    </xf>
    <xf numFmtId="0" fontId="33" fillId="0" borderId="0" xfId="0" applyFont="1"/>
    <xf numFmtId="9" fontId="33" fillId="0" borderId="0" xfId="0" applyNumberFormat="1" applyFont="1"/>
    <xf numFmtId="0" fontId="35" fillId="0" borderId="0" xfId="0" applyFont="1"/>
    <xf numFmtId="0" fontId="34" fillId="9" borderId="15" xfId="0" applyFont="1" applyFill="1" applyBorder="1" applyAlignment="1">
      <alignment vertical="center"/>
    </xf>
    <xf numFmtId="0" fontId="34" fillId="9" borderId="9" xfId="0" applyFont="1" applyFill="1" applyBorder="1" applyAlignment="1">
      <alignment vertical="center"/>
    </xf>
    <xf numFmtId="0" fontId="36" fillId="7" borderId="7" xfId="0" applyFont="1" applyFill="1" applyBorder="1" applyAlignment="1">
      <alignment horizontal="center" vertical="center"/>
    </xf>
    <xf numFmtId="0" fontId="36" fillId="7" borderId="6" xfId="0" applyFont="1" applyFill="1" applyBorder="1" applyAlignment="1">
      <alignment horizontal="center" vertical="center"/>
    </xf>
    <xf numFmtId="0" fontId="36" fillId="7" borderId="6" xfId="0" applyFont="1" applyFill="1" applyBorder="1" applyAlignment="1">
      <alignment horizontal="center" vertical="center" wrapText="1"/>
    </xf>
    <xf numFmtId="0" fontId="36" fillId="7" borderId="30" xfId="0" applyFont="1" applyFill="1" applyBorder="1" applyAlignment="1">
      <alignment horizontal="center" vertical="center" wrapText="1"/>
    </xf>
    <xf numFmtId="0" fontId="34" fillId="10" borderId="16" xfId="0" applyFont="1" applyFill="1" applyBorder="1" applyAlignment="1">
      <alignment vertical="center"/>
    </xf>
    <xf numFmtId="0" fontId="34" fillId="10" borderId="17" xfId="0" applyFont="1" applyFill="1" applyBorder="1" applyAlignment="1">
      <alignment vertical="center"/>
    </xf>
    <xf numFmtId="0" fontId="34" fillId="0" borderId="14" xfId="0" applyFont="1" applyBorder="1" applyAlignment="1">
      <alignment horizontal="center" vertical="center"/>
    </xf>
    <xf numFmtId="0" fontId="31" fillId="0" borderId="0" xfId="0" applyFont="1"/>
    <xf numFmtId="0" fontId="34" fillId="0" borderId="9" xfId="0" applyFont="1" applyBorder="1" applyAlignment="1">
      <alignment horizontal="center" vertical="center"/>
    </xf>
    <xf numFmtId="0" fontId="34" fillId="3" borderId="0" xfId="0" applyFont="1" applyFill="1" applyBorder="1" applyAlignment="1">
      <alignment vertical="center" wrapText="1"/>
    </xf>
    <xf numFmtId="0" fontId="34" fillId="0" borderId="23" xfId="0" applyFont="1" applyBorder="1" applyAlignment="1">
      <alignment horizontal="center" vertical="center"/>
    </xf>
    <xf numFmtId="9" fontId="31" fillId="0" borderId="0" xfId="0" applyNumberFormat="1" applyFont="1"/>
    <xf numFmtId="0" fontId="34" fillId="3" borderId="4" xfId="0" applyFont="1" applyFill="1" applyBorder="1" applyAlignment="1">
      <alignment horizontal="center" vertical="center"/>
    </xf>
    <xf numFmtId="9" fontId="34" fillId="8" borderId="48" xfId="0" applyNumberFormat="1" applyFont="1" applyFill="1" applyBorder="1" applyAlignment="1">
      <alignment horizontal="center" vertical="center" wrapText="1"/>
    </xf>
    <xf numFmtId="0" fontId="39" fillId="3" borderId="44" xfId="0" applyFont="1" applyFill="1" applyBorder="1"/>
    <xf numFmtId="0" fontId="34" fillId="3" borderId="1" xfId="0" applyFont="1" applyFill="1" applyBorder="1" applyAlignment="1">
      <alignment horizontal="center" vertical="center"/>
    </xf>
    <xf numFmtId="0" fontId="34" fillId="3" borderId="0" xfId="0" applyFont="1" applyFill="1" applyAlignment="1">
      <alignment horizontal="center" vertical="center"/>
    </xf>
    <xf numFmtId="0" fontId="34" fillId="0" borderId="0" xfId="0" applyFont="1"/>
    <xf numFmtId="0" fontId="34" fillId="3" borderId="0" xfId="0" applyFont="1" applyFill="1" applyAlignment="1">
      <alignment horizontal="center" vertical="center" wrapText="1"/>
    </xf>
    <xf numFmtId="0" fontId="31" fillId="3" borderId="0" xfId="0" applyFont="1" applyFill="1"/>
    <xf numFmtId="0" fontId="34" fillId="3" borderId="12" xfId="0" applyFont="1" applyFill="1" applyBorder="1" applyAlignment="1">
      <alignment horizontal="center" vertical="center"/>
    </xf>
    <xf numFmtId="0" fontId="34" fillId="3" borderId="13" xfId="0" applyFont="1" applyFill="1" applyBorder="1" applyAlignment="1">
      <alignment horizontal="center" vertical="center"/>
    </xf>
    <xf numFmtId="0" fontId="41" fillId="0" borderId="19"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9" xfId="0" applyFont="1" applyBorder="1" applyAlignment="1">
      <alignment horizontal="center" vertical="center" wrapText="1"/>
    </xf>
    <xf numFmtId="9" fontId="34" fillId="8" borderId="50" xfId="0" applyNumberFormat="1" applyFont="1" applyFill="1" applyBorder="1" applyAlignment="1">
      <alignment horizontal="center" vertical="center" wrapText="1"/>
    </xf>
    <xf numFmtId="0" fontId="34" fillId="3" borderId="0" xfId="0" applyFont="1" applyFill="1" applyAlignment="1">
      <alignment vertical="center" wrapText="1"/>
    </xf>
    <xf numFmtId="0" fontId="34" fillId="3" borderId="0" xfId="0" applyFont="1" applyFill="1" applyAlignment="1">
      <alignment vertical="center"/>
    </xf>
    <xf numFmtId="9" fontId="25" fillId="8" borderId="24" xfId="0" applyNumberFormat="1" applyFont="1" applyFill="1" applyBorder="1" applyAlignment="1">
      <alignment horizontal="center" vertical="center" wrapText="1"/>
    </xf>
    <xf numFmtId="0" fontId="37" fillId="3" borderId="13" xfId="0" applyFont="1" applyFill="1" applyBorder="1" applyAlignment="1">
      <alignment horizontal="center" vertical="center" wrapText="1"/>
    </xf>
    <xf numFmtId="0" fontId="34" fillId="3" borderId="14" xfId="0" applyFont="1" applyFill="1" applyBorder="1" applyAlignment="1">
      <alignment horizontal="center" vertical="center" wrapText="1"/>
    </xf>
    <xf numFmtId="9" fontId="34" fillId="8" borderId="51" xfId="0" applyNumberFormat="1" applyFont="1" applyFill="1" applyBorder="1" applyAlignment="1">
      <alignment horizontal="center" vertical="center" wrapText="1"/>
    </xf>
    <xf numFmtId="0" fontId="37" fillId="3" borderId="5" xfId="0" applyFont="1" applyFill="1" applyBorder="1" applyAlignment="1">
      <alignment horizontal="center" vertical="center" wrapText="1"/>
    </xf>
    <xf numFmtId="0" fontId="34" fillId="3" borderId="9" xfId="0" applyFont="1" applyFill="1" applyBorder="1" applyAlignment="1">
      <alignment horizontal="center" vertical="center" wrapText="1"/>
    </xf>
    <xf numFmtId="0" fontId="34" fillId="3" borderId="27" xfId="0" applyFont="1" applyFill="1" applyBorder="1" applyAlignment="1">
      <alignment horizontal="center" vertical="center" wrapText="1"/>
    </xf>
    <xf numFmtId="0" fontId="34" fillId="3" borderId="28" xfId="0" applyFont="1" applyFill="1" applyBorder="1" applyAlignment="1">
      <alignment horizontal="center" vertical="center" wrapText="1"/>
    </xf>
    <xf numFmtId="0" fontId="34" fillId="0" borderId="28" xfId="0" applyFont="1" applyBorder="1" applyAlignment="1">
      <alignment horizontal="center" vertical="center"/>
    </xf>
    <xf numFmtId="9" fontId="34" fillId="8" borderId="52" xfId="0" applyNumberFormat="1" applyFont="1" applyFill="1" applyBorder="1" applyAlignment="1">
      <alignment horizontal="center" vertical="center" wrapText="1"/>
    </xf>
    <xf numFmtId="0" fontId="34" fillId="3" borderId="15" xfId="0" applyFont="1" applyFill="1" applyBorder="1" applyAlignment="1">
      <alignment horizontal="center" vertical="center" wrapText="1"/>
    </xf>
    <xf numFmtId="0" fontId="34" fillId="3" borderId="7" xfId="0" applyFont="1" applyFill="1" applyBorder="1" applyAlignment="1">
      <alignment horizontal="center" vertical="center"/>
    </xf>
    <xf numFmtId="0" fontId="34" fillId="3" borderId="0" xfId="0" applyFont="1" applyFill="1" applyBorder="1" applyAlignment="1">
      <alignment horizontal="center" vertical="center" wrapText="1"/>
    </xf>
    <xf numFmtId="0" fontId="34" fillId="0" borderId="29" xfId="0" applyFont="1" applyBorder="1" applyAlignment="1">
      <alignment horizontal="center" vertical="center"/>
    </xf>
    <xf numFmtId="9" fontId="25" fillId="8" borderId="2" xfId="0" applyNumberFormat="1" applyFont="1" applyFill="1" applyBorder="1" applyAlignment="1">
      <alignment horizontal="center" vertical="center" wrapText="1"/>
    </xf>
    <xf numFmtId="0" fontId="34" fillId="0" borderId="27" xfId="0" applyFont="1" applyBorder="1" applyAlignment="1">
      <alignment horizontal="center" vertical="center"/>
    </xf>
    <xf numFmtId="0" fontId="34" fillId="0" borderId="15" xfId="0" applyFont="1" applyBorder="1" applyAlignment="1">
      <alignment horizontal="center" vertical="center"/>
    </xf>
    <xf numFmtId="0" fontId="34" fillId="3" borderId="30" xfId="0" applyFont="1" applyFill="1" applyBorder="1" applyAlignment="1">
      <alignment horizontal="center" vertical="center"/>
    </xf>
    <xf numFmtId="0" fontId="34" fillId="3" borderId="2" xfId="0" applyFont="1" applyFill="1" applyBorder="1" applyAlignment="1">
      <alignment horizontal="center" vertical="center"/>
    </xf>
    <xf numFmtId="0" fontId="34" fillId="3" borderId="11" xfId="0" applyFont="1" applyFill="1" applyBorder="1" applyAlignment="1">
      <alignment horizontal="center" vertical="center"/>
    </xf>
    <xf numFmtId="0" fontId="40" fillId="3" borderId="11" xfId="0" applyFont="1" applyFill="1" applyBorder="1" applyAlignment="1">
      <alignment horizontal="left" vertical="center" wrapText="1" shrinkToFit="1"/>
    </xf>
    <xf numFmtId="9" fontId="34" fillId="3" borderId="11" xfId="0" applyNumberFormat="1" applyFont="1" applyFill="1" applyBorder="1" applyAlignment="1">
      <alignment horizontal="center" vertical="center"/>
    </xf>
    <xf numFmtId="9" fontId="34" fillId="3" borderId="3" xfId="1" applyFont="1" applyFill="1" applyBorder="1" applyAlignment="1">
      <alignment horizontal="center" vertical="center"/>
    </xf>
    <xf numFmtId="0" fontId="34" fillId="3" borderId="4" xfId="0" applyFont="1" applyFill="1" applyBorder="1" applyAlignment="1">
      <alignment horizontal="center" vertical="center" wrapText="1"/>
    </xf>
    <xf numFmtId="9" fontId="34" fillId="8" borderId="25" xfId="0" applyNumberFormat="1" applyFont="1" applyFill="1" applyBorder="1" applyAlignment="1">
      <alignment horizontal="center" vertical="center" wrapText="1"/>
    </xf>
    <xf numFmtId="0" fontId="40" fillId="3" borderId="0" xfId="0" applyFont="1" applyFill="1" applyAlignment="1">
      <alignment horizontal="left" vertical="center" wrapText="1" shrinkToFit="1"/>
    </xf>
    <xf numFmtId="0" fontId="34" fillId="3" borderId="24"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40" fillId="11" borderId="28" xfId="0" applyFont="1" applyFill="1" applyBorder="1" applyAlignment="1">
      <alignment horizontal="center" vertical="center" wrapText="1"/>
    </xf>
    <xf numFmtId="0" fontId="40" fillId="3" borderId="28" xfId="0" applyFont="1" applyFill="1" applyBorder="1" applyAlignment="1">
      <alignment vertical="center" wrapText="1"/>
    </xf>
    <xf numFmtId="0" fontId="34" fillId="0" borderId="9" xfId="0" applyFont="1" applyBorder="1" applyAlignment="1">
      <alignment horizontal="center" vertical="center" wrapText="1"/>
    </xf>
    <xf numFmtId="0" fontId="40" fillId="3" borderId="9" xfId="0" applyFont="1" applyFill="1" applyBorder="1" applyAlignment="1">
      <alignment vertical="center" wrapText="1"/>
    </xf>
    <xf numFmtId="0" fontId="34" fillId="3" borderId="5" xfId="0" applyFont="1" applyFill="1" applyBorder="1" applyAlignment="1">
      <alignment horizontal="center" vertical="center"/>
    </xf>
    <xf numFmtId="0" fontId="40" fillId="11" borderId="14" xfId="0" applyFont="1" applyFill="1" applyBorder="1" applyAlignment="1">
      <alignment horizontal="center" vertical="center" wrapText="1"/>
    </xf>
    <xf numFmtId="0" fontId="40" fillId="11" borderId="9" xfId="0" applyFont="1" applyFill="1" applyBorder="1" applyAlignment="1">
      <alignment horizontal="center" vertical="center" wrapText="1"/>
    </xf>
    <xf numFmtId="0" fontId="37" fillId="3" borderId="44" xfId="0" applyFont="1" applyFill="1" applyBorder="1"/>
    <xf numFmtId="0" fontId="32" fillId="24" borderId="30" xfId="0" applyFont="1" applyFill="1" applyBorder="1" applyAlignment="1">
      <alignment horizontal="center" vertical="center"/>
    </xf>
    <xf numFmtId="9" fontId="16" fillId="3" borderId="50" xfId="0" applyNumberFormat="1" applyFont="1" applyFill="1" applyBorder="1" applyAlignment="1">
      <alignment horizontal="center" vertical="center"/>
    </xf>
    <xf numFmtId="9" fontId="0" fillId="0" borderId="44" xfId="1" applyFont="1" applyBorder="1"/>
    <xf numFmtId="0" fontId="28" fillId="3" borderId="55" xfId="0" applyFont="1" applyFill="1" applyBorder="1" applyAlignment="1">
      <alignment vertical="center"/>
    </xf>
    <xf numFmtId="0" fontId="28" fillId="3" borderId="55" xfId="0" applyFont="1" applyFill="1" applyBorder="1" applyAlignment="1">
      <alignment vertical="center" wrapText="1"/>
    </xf>
    <xf numFmtId="0" fontId="0" fillId="0" borderId="57" xfId="0" applyBorder="1" applyAlignment="1">
      <alignment horizontal="center" vertical="center"/>
    </xf>
    <xf numFmtId="0" fontId="26" fillId="7" borderId="7" xfId="0" applyFont="1" applyFill="1" applyBorder="1" applyAlignment="1">
      <alignment horizontal="center" vertical="center"/>
    </xf>
    <xf numFmtId="0" fontId="36" fillId="7" borderId="59" xfId="0" applyFont="1" applyFill="1" applyBorder="1" applyAlignment="1">
      <alignment vertical="center" wrapText="1"/>
    </xf>
    <xf numFmtId="0" fontId="36" fillId="7" borderId="59" xfId="0" applyFont="1" applyFill="1" applyBorder="1" applyAlignment="1">
      <alignment horizontal="center" vertical="center" wrapText="1"/>
    </xf>
    <xf numFmtId="0" fontId="37" fillId="3" borderId="28" xfId="0" applyFont="1" applyFill="1" applyBorder="1"/>
    <xf numFmtId="0" fontId="34" fillId="0" borderId="0" xfId="0" applyFont="1" applyBorder="1"/>
    <xf numFmtId="0" fontId="37" fillId="3" borderId="0" xfId="0" applyFont="1" applyFill="1" applyBorder="1"/>
    <xf numFmtId="0" fontId="35" fillId="0" borderId="0" xfId="0" applyFont="1" applyBorder="1"/>
    <xf numFmtId="0" fontId="18" fillId="0" borderId="0" xfId="0" applyFont="1" applyBorder="1"/>
    <xf numFmtId="0" fontId="42" fillId="11" borderId="60" xfId="0" applyFont="1" applyFill="1" applyBorder="1" applyAlignment="1">
      <alignment horizontal="left" vertical="center" wrapText="1"/>
    </xf>
    <xf numFmtId="9" fontId="43" fillId="11" borderId="61" xfId="0" applyNumberFormat="1" applyFont="1" applyFill="1" applyBorder="1" applyAlignment="1">
      <alignment horizontal="center" vertical="center"/>
    </xf>
    <xf numFmtId="9" fontId="43" fillId="11" borderId="17" xfId="0" applyNumberFormat="1" applyFont="1" applyFill="1" applyBorder="1" applyAlignment="1">
      <alignment horizontal="center" vertical="center"/>
    </xf>
    <xf numFmtId="9" fontId="43" fillId="11" borderId="61" xfId="0" applyNumberFormat="1" applyFont="1" applyFill="1" applyBorder="1" applyAlignment="1">
      <alignment horizontal="center" vertical="center" wrapText="1"/>
    </xf>
    <xf numFmtId="0" fontId="43" fillId="11" borderId="61" xfId="0" applyFont="1" applyFill="1" applyBorder="1" applyAlignment="1">
      <alignment horizontal="center" vertical="center" wrapText="1"/>
    </xf>
    <xf numFmtId="9" fontId="43" fillId="11" borderId="62" xfId="0" applyNumberFormat="1" applyFont="1" applyFill="1" applyBorder="1" applyAlignment="1">
      <alignment horizontal="center" vertical="center" wrapText="1"/>
    </xf>
    <xf numFmtId="0" fontId="43" fillId="11" borderId="62" xfId="0" applyFont="1" applyFill="1" applyBorder="1" applyAlignment="1">
      <alignment horizontal="center" vertical="center" wrapText="1"/>
    </xf>
    <xf numFmtId="9" fontId="43" fillId="11" borderId="63" xfId="0" applyNumberFormat="1" applyFont="1" applyFill="1" applyBorder="1" applyAlignment="1">
      <alignment horizontal="center" vertical="center" wrapText="1"/>
    </xf>
    <xf numFmtId="9" fontId="16" fillId="11" borderId="61" xfId="0" applyNumberFormat="1" applyFont="1" applyFill="1" applyBorder="1" applyAlignment="1">
      <alignment horizontal="center" vertical="center" wrapText="1"/>
    </xf>
    <xf numFmtId="9" fontId="43" fillId="11" borderId="62" xfId="0" applyNumberFormat="1" applyFont="1" applyFill="1" applyBorder="1" applyAlignment="1">
      <alignment horizontal="center" vertical="center"/>
    </xf>
    <xf numFmtId="0" fontId="42" fillId="11" borderId="60" xfId="0" applyFont="1" applyFill="1" applyBorder="1" applyAlignment="1">
      <alignment horizontal="left" vertical="top" wrapText="1"/>
    </xf>
    <xf numFmtId="0" fontId="42" fillId="0" borderId="60" xfId="0" applyFont="1" applyBorder="1" applyAlignment="1">
      <alignment horizontal="left" vertical="top" wrapText="1"/>
    </xf>
    <xf numFmtId="0" fontId="43" fillId="11" borderId="61" xfId="0" applyFont="1" applyFill="1" applyBorder="1" applyAlignment="1">
      <alignment horizontal="center" vertical="center"/>
    </xf>
    <xf numFmtId="0" fontId="42" fillId="11" borderId="61" xfId="0" applyFont="1" applyFill="1" applyBorder="1" applyAlignment="1">
      <alignment horizontal="center" vertical="center" wrapText="1"/>
    </xf>
    <xf numFmtId="0" fontId="43" fillId="11" borderId="62" xfId="0" applyFont="1" applyFill="1" applyBorder="1" applyAlignment="1">
      <alignment horizontal="center" vertical="center"/>
    </xf>
    <xf numFmtId="0" fontId="17" fillId="3" borderId="44" xfId="0" applyFont="1" applyFill="1" applyBorder="1"/>
    <xf numFmtId="0" fontId="34" fillId="3" borderId="0" xfId="0" applyFont="1" applyFill="1" applyAlignment="1">
      <alignment horizontal="center" vertical="center"/>
    </xf>
    <xf numFmtId="9" fontId="25" fillId="8" borderId="30" xfId="0" applyNumberFormat="1" applyFont="1" applyFill="1" applyBorder="1" applyAlignment="1">
      <alignment horizontal="center" vertical="center" wrapText="1"/>
    </xf>
    <xf numFmtId="0" fontId="39" fillId="3" borderId="17" xfId="0" applyFont="1" applyFill="1" applyBorder="1"/>
    <xf numFmtId="0" fontId="31" fillId="0" borderId="0" xfId="0" applyFont="1" applyAlignment="1"/>
    <xf numFmtId="0" fontId="26" fillId="7" borderId="30" xfId="0" applyFont="1" applyFill="1" applyBorder="1" applyAlignment="1">
      <alignment horizontal="center" vertical="center" wrapText="1"/>
    </xf>
    <xf numFmtId="0" fontId="26" fillId="7" borderId="31" xfId="0" applyFont="1" applyFill="1" applyBorder="1" applyAlignment="1">
      <alignment horizontal="center" vertical="center" wrapText="1"/>
    </xf>
    <xf numFmtId="0" fontId="27" fillId="0" borderId="1" xfId="0" applyFont="1" applyBorder="1" applyAlignment="1">
      <alignment vertical="center"/>
    </xf>
    <xf numFmtId="0" fontId="45" fillId="3" borderId="5" xfId="0" applyFont="1" applyFill="1" applyBorder="1" applyAlignment="1">
      <alignment horizontal="left" vertical="center"/>
    </xf>
    <xf numFmtId="0" fontId="45" fillId="3" borderId="5" xfId="0" applyFont="1" applyFill="1" applyBorder="1" applyAlignment="1">
      <alignment vertical="center"/>
    </xf>
    <xf numFmtId="0" fontId="45" fillId="3" borderId="28" xfId="0" applyFont="1" applyFill="1" applyBorder="1" applyAlignment="1">
      <alignment horizontal="left" vertical="center"/>
    </xf>
    <xf numFmtId="0" fontId="45" fillId="3" borderId="9" xfId="0" applyFont="1" applyFill="1" applyBorder="1" applyAlignment="1">
      <alignment horizontal="left" vertical="center"/>
    </xf>
    <xf numFmtId="9" fontId="45" fillId="3" borderId="28" xfId="0" applyNumberFormat="1" applyFont="1" applyFill="1" applyBorder="1" applyAlignment="1">
      <alignment horizontal="center" vertical="center"/>
    </xf>
    <xf numFmtId="9" fontId="45" fillId="3" borderId="9" xfId="0" applyNumberFormat="1" applyFont="1" applyFill="1" applyBorder="1" applyAlignment="1">
      <alignment horizontal="center" vertical="center"/>
    </xf>
    <xf numFmtId="9" fontId="45" fillId="2" borderId="9" xfId="0" applyNumberFormat="1" applyFont="1" applyFill="1" applyBorder="1" applyAlignment="1">
      <alignment horizontal="center" vertical="center"/>
    </xf>
    <xf numFmtId="0" fontId="45" fillId="3" borderId="8" xfId="0" applyFont="1" applyFill="1" applyBorder="1" applyAlignment="1">
      <alignment horizontal="left" vertical="center"/>
    </xf>
    <xf numFmtId="0" fontId="45" fillId="3" borderId="55" xfId="0" applyFont="1" applyFill="1" applyBorder="1" applyAlignment="1">
      <alignment horizontal="left" vertical="center"/>
    </xf>
    <xf numFmtId="9" fontId="8" fillId="2" borderId="0" xfId="0" applyNumberFormat="1" applyFont="1" applyFill="1" applyAlignment="1">
      <alignment horizontal="center" vertical="center"/>
    </xf>
    <xf numFmtId="0" fontId="26" fillId="7" borderId="30" xfId="0" applyFont="1" applyFill="1" applyBorder="1" applyAlignment="1">
      <alignment horizontal="center" vertical="center" wrapText="1"/>
    </xf>
    <xf numFmtId="0" fontId="26" fillId="7" borderId="0" xfId="0" applyFont="1" applyFill="1" applyBorder="1" applyAlignment="1">
      <alignment horizontal="center" vertical="center" wrapText="1"/>
    </xf>
    <xf numFmtId="0" fontId="40" fillId="11" borderId="85" xfId="0" applyFont="1" applyFill="1" applyBorder="1" applyAlignment="1">
      <alignment horizontal="center" vertical="center" wrapText="1"/>
    </xf>
    <xf numFmtId="0" fontId="17" fillId="3" borderId="85" xfId="0" applyFont="1" applyFill="1" applyBorder="1"/>
    <xf numFmtId="0" fontId="17" fillId="3" borderId="66" xfId="0" applyFont="1" applyFill="1" applyBorder="1"/>
    <xf numFmtId="9" fontId="25" fillId="8" borderId="12" xfId="0" applyNumberFormat="1" applyFont="1" applyFill="1" applyBorder="1" applyAlignment="1">
      <alignment horizontal="center" vertical="center" wrapText="1"/>
    </xf>
    <xf numFmtId="0" fontId="47" fillId="3" borderId="12" xfId="0" applyFont="1" applyFill="1" applyBorder="1" applyAlignment="1">
      <alignment horizontal="center" vertical="center"/>
    </xf>
    <xf numFmtId="0" fontId="3" fillId="3" borderId="9" xfId="0" applyFont="1" applyFill="1" applyBorder="1" applyAlignment="1">
      <alignment horizontal="justify" vertical="center" wrapText="1"/>
    </xf>
    <xf numFmtId="0" fontId="3" fillId="3" borderId="14" xfId="0" applyFont="1" applyFill="1" applyBorder="1" applyAlignment="1">
      <alignment horizontal="justify" vertical="center" wrapText="1"/>
    </xf>
    <xf numFmtId="0" fontId="3" fillId="0" borderId="14" xfId="0" applyFont="1" applyBorder="1" applyAlignment="1">
      <alignment horizontal="center" vertical="center"/>
    </xf>
    <xf numFmtId="9" fontId="3" fillId="8" borderId="49" xfId="0" applyNumberFormat="1" applyFont="1" applyFill="1" applyBorder="1" applyAlignment="1">
      <alignment horizontal="center" vertical="center" wrapText="1"/>
    </xf>
    <xf numFmtId="0" fontId="3" fillId="0" borderId="9" xfId="0" applyFont="1" applyBorder="1" applyAlignment="1">
      <alignment horizontal="center" vertical="center"/>
    </xf>
    <xf numFmtId="0" fontId="47" fillId="3" borderId="12" xfId="0" applyFont="1" applyFill="1" applyBorder="1" applyAlignment="1">
      <alignment horizontal="center" vertical="center" wrapText="1"/>
    </xf>
    <xf numFmtId="0" fontId="3" fillId="3" borderId="17" xfId="0" applyFont="1" applyFill="1" applyBorder="1" applyAlignment="1">
      <alignment horizontal="justify" vertical="center" wrapText="1"/>
    </xf>
    <xf numFmtId="0" fontId="3" fillId="0" borderId="17" xfId="0" applyFont="1" applyBorder="1" applyAlignment="1">
      <alignment horizontal="center" vertical="center"/>
    </xf>
    <xf numFmtId="0" fontId="3" fillId="0" borderId="23" xfId="0" applyFont="1" applyBorder="1" applyAlignment="1">
      <alignment horizontal="center" vertical="center"/>
    </xf>
    <xf numFmtId="9" fontId="3" fillId="8" borderId="40" xfId="0" applyNumberFormat="1" applyFont="1" applyFill="1" applyBorder="1" applyAlignment="1">
      <alignment horizontal="center" vertical="center" wrapText="1"/>
    </xf>
    <xf numFmtId="9" fontId="15" fillId="8" borderId="44" xfId="0" applyNumberFormat="1" applyFont="1" applyFill="1" applyBorder="1" applyAlignment="1">
      <alignment horizontal="center" vertical="center"/>
    </xf>
    <xf numFmtId="0" fontId="31" fillId="0" borderId="0" xfId="0" applyFont="1" applyAlignment="1">
      <alignment wrapText="1"/>
    </xf>
    <xf numFmtId="0" fontId="49" fillId="7" borderId="7" xfId="0" applyFont="1" applyFill="1" applyBorder="1" applyAlignment="1">
      <alignment horizontal="center" vertical="center"/>
    </xf>
    <xf numFmtId="0" fontId="49" fillId="7" borderId="6" xfId="0" applyFont="1" applyFill="1" applyBorder="1" applyAlignment="1">
      <alignment horizontal="center" vertical="center"/>
    </xf>
    <xf numFmtId="0" fontId="49" fillId="7" borderId="6" xfId="0" applyFont="1" applyFill="1" applyBorder="1" applyAlignment="1">
      <alignment horizontal="center" vertical="center" wrapText="1"/>
    </xf>
    <xf numFmtId="0" fontId="49" fillId="7" borderId="30" xfId="0" applyFont="1" applyFill="1" applyBorder="1" applyAlignment="1">
      <alignment horizontal="center" vertical="center" wrapText="1"/>
    </xf>
    <xf numFmtId="0" fontId="49" fillId="7" borderId="28" xfId="0" applyFont="1" applyFill="1" applyBorder="1" applyAlignment="1">
      <alignment horizontal="center" vertical="center" wrapText="1"/>
    </xf>
    <xf numFmtId="0" fontId="49" fillId="7" borderId="59"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9" xfId="0" applyFont="1" applyFill="1" applyBorder="1" applyAlignment="1">
      <alignment horizontal="left" vertical="center" wrapText="1"/>
    </xf>
    <xf numFmtId="9" fontId="3" fillId="8" borderId="48" xfId="0" applyNumberFormat="1" applyFont="1" applyFill="1" applyBorder="1" applyAlignment="1">
      <alignment horizontal="center" vertical="center" wrapText="1"/>
    </xf>
    <xf numFmtId="0" fontId="50" fillId="3" borderId="44" xfId="0" applyFont="1" applyFill="1" applyBorder="1"/>
    <xf numFmtId="0" fontId="3" fillId="3" borderId="1" xfId="0" applyFont="1" applyFill="1" applyBorder="1" applyAlignment="1">
      <alignment horizontal="center" vertical="center"/>
    </xf>
    <xf numFmtId="9" fontId="3" fillId="0" borderId="44" xfId="0" applyNumberFormat="1" applyFont="1" applyBorder="1" applyAlignment="1">
      <alignment horizontal="center" vertical="center"/>
    </xf>
    <xf numFmtId="9" fontId="3" fillId="0" borderId="44" xfId="1" applyFont="1" applyBorder="1" applyAlignment="1">
      <alignment horizontal="center" vertical="center"/>
    </xf>
    <xf numFmtId="0" fontId="3" fillId="0" borderId="44" xfId="0" applyFont="1" applyBorder="1" applyAlignment="1">
      <alignment horizontal="center" vertical="center"/>
    </xf>
    <xf numFmtId="0" fontId="3" fillId="3" borderId="17" xfId="0" applyFont="1" applyFill="1" applyBorder="1" applyAlignment="1">
      <alignment horizontal="left" vertical="center" wrapText="1"/>
    </xf>
    <xf numFmtId="9" fontId="15" fillId="8" borderId="25" xfId="0" applyNumberFormat="1" applyFont="1" applyFill="1" applyBorder="1" applyAlignment="1">
      <alignment horizontal="center" vertical="center" wrapText="1"/>
    </xf>
    <xf numFmtId="0" fontId="49" fillId="7" borderId="59" xfId="0" applyFont="1" applyFill="1" applyBorder="1" applyAlignment="1">
      <alignment vertical="center" wrapText="1"/>
    </xf>
    <xf numFmtId="0" fontId="3" fillId="3" borderId="7" xfId="0" applyFont="1" applyFill="1" applyBorder="1" applyAlignment="1">
      <alignment horizontal="center" vertical="center"/>
    </xf>
    <xf numFmtId="0" fontId="3" fillId="3" borderId="29" xfId="0" applyFont="1" applyFill="1" applyBorder="1" applyAlignment="1">
      <alignment horizontal="left" vertical="center" wrapText="1"/>
    </xf>
    <xf numFmtId="0" fontId="3" fillId="3" borderId="29" xfId="0" applyFont="1" applyFill="1" applyBorder="1" applyAlignment="1">
      <alignment horizontal="center" vertical="center" wrapText="1"/>
    </xf>
    <xf numFmtId="9" fontId="3" fillId="8" borderId="52" xfId="0" applyNumberFormat="1" applyFont="1" applyFill="1" applyBorder="1" applyAlignment="1">
      <alignment horizontal="center" vertical="center" wrapText="1"/>
    </xf>
    <xf numFmtId="0" fontId="3" fillId="3" borderId="17" xfId="0" applyFont="1" applyFill="1" applyBorder="1" applyAlignment="1">
      <alignment horizontal="center" vertical="center" wrapText="1"/>
    </xf>
    <xf numFmtId="9" fontId="15" fillId="8" borderId="24" xfId="0" applyNumberFormat="1" applyFont="1" applyFill="1" applyBorder="1" applyAlignment="1">
      <alignment horizontal="center" vertical="center" wrapText="1"/>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9" fontId="3" fillId="2" borderId="48" xfId="0"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0" fontId="47" fillId="0" borderId="101" xfId="44" applyFont="1" applyBorder="1" applyAlignment="1">
      <alignment vertical="top" wrapText="1"/>
    </xf>
    <xf numFmtId="0" fontId="51" fillId="3" borderId="4" xfId="44" applyFont="1" applyFill="1" applyBorder="1" applyAlignment="1">
      <alignment horizontal="center" vertical="center"/>
    </xf>
    <xf numFmtId="0" fontId="51" fillId="3" borderId="4" xfId="44" applyFont="1" applyFill="1" applyBorder="1" applyAlignment="1">
      <alignment horizontal="center" vertical="center" wrapText="1"/>
    </xf>
    <xf numFmtId="0" fontId="3" fillId="3" borderId="1" xfId="0" applyFont="1" applyFill="1" applyBorder="1" applyAlignment="1">
      <alignment horizontal="center" vertical="center" wrapText="1"/>
    </xf>
    <xf numFmtId="0" fontId="50" fillId="3" borderId="101" xfId="0" applyFont="1" applyFill="1" applyBorder="1"/>
    <xf numFmtId="0" fontId="47" fillId="3" borderId="101" xfId="44" applyFont="1" applyFill="1" applyBorder="1" applyAlignment="1">
      <alignment vertical="top" wrapText="1"/>
    </xf>
    <xf numFmtId="0" fontId="51" fillId="3" borderId="1" xfId="44" applyFont="1" applyFill="1" applyBorder="1" applyAlignment="1">
      <alignment horizontal="center" vertical="center"/>
    </xf>
    <xf numFmtId="0" fontId="51" fillId="3" borderId="1" xfId="44" applyFont="1" applyFill="1" applyBorder="1" applyAlignment="1">
      <alignment horizontal="center" vertical="center" wrapText="1"/>
    </xf>
    <xf numFmtId="0" fontId="3" fillId="3" borderId="9" xfId="0" applyFont="1" applyFill="1" applyBorder="1" applyAlignment="1">
      <alignment horizontal="center" vertical="center" wrapText="1"/>
    </xf>
    <xf numFmtId="9" fontId="3" fillId="3" borderId="9" xfId="0" applyNumberFormat="1" applyFont="1" applyFill="1" applyBorder="1" applyAlignment="1">
      <alignment horizontal="center" vertical="center" wrapText="1"/>
    </xf>
    <xf numFmtId="9" fontId="15" fillId="8" borderId="44" xfId="0" applyNumberFormat="1" applyFont="1" applyFill="1" applyBorder="1" applyAlignment="1">
      <alignment horizontal="center" vertical="center" wrapText="1"/>
    </xf>
    <xf numFmtId="0" fontId="3" fillId="3" borderId="46" xfId="0" applyFont="1" applyFill="1" applyBorder="1" applyAlignment="1">
      <alignment horizontal="center" vertical="center"/>
    </xf>
    <xf numFmtId="0" fontId="47" fillId="0" borderId="27" xfId="34" applyFont="1" applyFill="1" applyBorder="1" applyAlignment="1">
      <alignment vertical="center" wrapText="1"/>
    </xf>
    <xf numFmtId="0" fontId="47" fillId="0" borderId="28" xfId="34" applyFont="1" applyFill="1" applyBorder="1" applyAlignment="1">
      <alignment vertical="center" wrapText="1"/>
    </xf>
    <xf numFmtId="0" fontId="3" fillId="0" borderId="28" xfId="0" applyFont="1" applyBorder="1" applyAlignment="1">
      <alignment horizontal="center" vertical="center"/>
    </xf>
    <xf numFmtId="9" fontId="3" fillId="8" borderId="53" xfId="0" applyNumberFormat="1" applyFont="1" applyFill="1" applyBorder="1" applyAlignment="1">
      <alignment horizontal="center" vertical="center" wrapText="1"/>
    </xf>
    <xf numFmtId="0" fontId="3" fillId="3" borderId="5" xfId="0" applyFont="1" applyFill="1" applyBorder="1" applyAlignment="1">
      <alignment horizontal="center" vertical="center"/>
    </xf>
    <xf numFmtId="0" fontId="47" fillId="0" borderId="45" xfId="34" applyFont="1" applyFill="1" applyBorder="1" applyAlignment="1">
      <alignment vertical="center" wrapText="1"/>
    </xf>
    <xf numFmtId="0" fontId="47" fillId="0" borderId="44" xfId="34" applyFont="1" applyFill="1" applyBorder="1" applyAlignment="1">
      <alignment vertical="center" wrapText="1"/>
    </xf>
    <xf numFmtId="9" fontId="3" fillId="8" borderId="50" xfId="0" applyNumberFormat="1" applyFont="1" applyFill="1" applyBorder="1" applyAlignment="1">
      <alignment horizontal="center" vertical="center" wrapText="1"/>
    </xf>
    <xf numFmtId="0" fontId="52" fillId="0" borderId="47" xfId="34" applyFont="1" applyFill="1" applyBorder="1" applyAlignment="1">
      <alignment vertical="center" wrapText="1"/>
    </xf>
    <xf numFmtId="9" fontId="15" fillId="8" borderId="49" xfId="0" applyNumberFormat="1"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47" fillId="3" borderId="45" xfId="34" applyFont="1" applyFill="1" applyBorder="1" applyAlignment="1">
      <alignment horizontal="left" vertical="center" wrapText="1"/>
    </xf>
    <xf numFmtId="0" fontId="47" fillId="3" borderId="44" xfId="34" applyFont="1" applyFill="1" applyBorder="1" applyAlignment="1">
      <alignment horizontal="left" vertical="center" wrapText="1"/>
    </xf>
    <xf numFmtId="0" fontId="52" fillId="3" borderId="43" xfId="34" applyFont="1" applyFill="1" applyBorder="1" applyAlignment="1">
      <alignment horizontal="left" vertical="center" wrapText="1"/>
    </xf>
    <xf numFmtId="0" fontId="3" fillId="3" borderId="5" xfId="0" applyFont="1" applyFill="1" applyBorder="1" applyAlignment="1">
      <alignment horizontal="center" vertical="top"/>
    </xf>
    <xf numFmtId="0" fontId="52" fillId="3" borderId="42" xfId="34" applyFont="1" applyFill="1" applyBorder="1" applyAlignment="1">
      <alignment horizontal="left" vertical="center" wrapText="1"/>
    </xf>
    <xf numFmtId="0" fontId="52" fillId="3" borderId="0" xfId="34" applyFont="1" applyFill="1" applyAlignment="1">
      <alignment horizontal="left" vertical="center" wrapText="1"/>
    </xf>
    <xf numFmtId="0" fontId="52" fillId="3" borderId="44" xfId="34" applyFont="1" applyFill="1" applyBorder="1" applyAlignment="1">
      <alignment horizontal="left" vertical="center" wrapText="1"/>
    </xf>
    <xf numFmtId="0" fontId="3" fillId="3" borderId="22" xfId="0" applyFont="1" applyFill="1" applyBorder="1" applyAlignment="1">
      <alignment horizontal="center" vertical="center"/>
    </xf>
    <xf numFmtId="0" fontId="3" fillId="0" borderId="21" xfId="0" applyFont="1" applyBorder="1" applyAlignment="1">
      <alignment horizontal="center" vertical="center"/>
    </xf>
    <xf numFmtId="9" fontId="15" fillId="8" borderId="104" xfId="0" applyNumberFormat="1" applyFont="1" applyFill="1" applyBorder="1" applyAlignment="1">
      <alignment horizontal="center" vertical="center" wrapText="1"/>
    </xf>
    <xf numFmtId="0" fontId="3" fillId="0" borderId="71" xfId="0" applyFont="1" applyBorder="1" applyAlignment="1">
      <alignment horizontal="center" vertical="center"/>
    </xf>
    <xf numFmtId="0" fontId="50" fillId="3" borderId="71" xfId="0" applyFont="1" applyFill="1" applyBorder="1"/>
    <xf numFmtId="0" fontId="53" fillId="0" borderId="0" xfId="0" applyFont="1"/>
    <xf numFmtId="9" fontId="3" fillId="8" borderId="51" xfId="0" applyNumberFormat="1" applyFont="1" applyFill="1" applyBorder="1" applyAlignment="1">
      <alignment horizontal="center" vertical="center" wrapText="1"/>
    </xf>
    <xf numFmtId="0" fontId="50" fillId="3" borderId="17" xfId="0" applyFont="1" applyFill="1" applyBorder="1"/>
    <xf numFmtId="9" fontId="3" fillId="8" borderId="77" xfId="0" applyNumberFormat="1" applyFont="1" applyFill="1" applyBorder="1" applyAlignment="1">
      <alignment horizontal="center" vertical="center" wrapText="1"/>
    </xf>
    <xf numFmtId="0" fontId="53" fillId="0" borderId="77" xfId="0" applyFont="1" applyBorder="1" applyAlignment="1"/>
    <xf numFmtId="0" fontId="3" fillId="3" borderId="28" xfId="0" applyFont="1" applyFill="1" applyBorder="1" applyAlignment="1">
      <alignment horizontal="center" vertical="center"/>
    </xf>
    <xf numFmtId="0" fontId="53" fillId="3" borderId="44" xfId="0" applyFont="1" applyFill="1" applyBorder="1"/>
    <xf numFmtId="0" fontId="3" fillId="3" borderId="9" xfId="0" applyFont="1" applyFill="1" applyBorder="1" applyAlignment="1">
      <alignment horizontal="center" vertical="center"/>
    </xf>
    <xf numFmtId="0" fontId="3" fillId="0" borderId="77" xfId="0" applyFont="1" applyBorder="1" applyAlignment="1">
      <alignment horizontal="center" vertical="center"/>
    </xf>
    <xf numFmtId="0" fontId="53" fillId="3" borderId="77" xfId="0" applyFont="1" applyFill="1" applyBorder="1"/>
    <xf numFmtId="9" fontId="53" fillId="0" borderId="0" xfId="0" applyNumberFormat="1" applyFont="1"/>
    <xf numFmtId="0" fontId="53" fillId="3" borderId="0" xfId="0" applyFont="1" applyFill="1"/>
    <xf numFmtId="0" fontId="47" fillId="3" borderId="101" xfId="44" applyFont="1" applyFill="1" applyBorder="1" applyAlignment="1">
      <alignment vertical="center" wrapText="1"/>
    </xf>
    <xf numFmtId="0" fontId="52" fillId="3" borderId="101" xfId="44" applyFont="1" applyFill="1" applyBorder="1" applyAlignment="1">
      <alignment vertical="center" wrapText="1"/>
    </xf>
    <xf numFmtId="0" fontId="3" fillId="3" borderId="69" xfId="0" applyFont="1" applyFill="1" applyBorder="1" applyAlignment="1">
      <alignment horizontal="center" vertical="center"/>
    </xf>
    <xf numFmtId="0" fontId="53" fillId="3" borderId="101" xfId="0" applyFont="1" applyFill="1" applyBorder="1"/>
    <xf numFmtId="0" fontId="47" fillId="3" borderId="108" xfId="44" applyFont="1" applyFill="1" applyBorder="1" applyAlignment="1">
      <alignment vertical="top" wrapText="1"/>
    </xf>
    <xf numFmtId="0" fontId="52" fillId="3" borderId="109" xfId="44" applyFont="1" applyFill="1" applyBorder="1" applyAlignment="1">
      <alignment vertical="center" wrapText="1"/>
    </xf>
    <xf numFmtId="0" fontId="49" fillId="7" borderId="85" xfId="0" applyFont="1" applyFill="1" applyBorder="1" applyAlignment="1">
      <alignment horizontal="center" vertical="center" wrapText="1"/>
    </xf>
    <xf numFmtId="0" fontId="55" fillId="3" borderId="4" xfId="40" applyFont="1" applyFill="1" applyBorder="1" applyAlignment="1">
      <alignment horizontal="center" vertical="center"/>
    </xf>
    <xf numFmtId="0" fontId="55" fillId="3" borderId="1" xfId="40" applyFont="1" applyFill="1" applyBorder="1" applyAlignment="1">
      <alignment horizontal="center" vertical="center"/>
    </xf>
    <xf numFmtId="0" fontId="53" fillId="3" borderId="85" xfId="0" applyFont="1" applyFill="1" applyBorder="1"/>
    <xf numFmtId="0" fontId="57" fillId="3" borderId="0" xfId="0" applyFont="1" applyFill="1"/>
    <xf numFmtId="0" fontId="56" fillId="0" borderId="102" xfId="42" applyFont="1" applyBorder="1" applyAlignment="1">
      <alignment vertical="top" wrapText="1"/>
    </xf>
    <xf numFmtId="0" fontId="56" fillId="0" borderId="101" xfId="42" applyFont="1" applyBorder="1" applyAlignment="1">
      <alignment vertical="top" wrapText="1"/>
    </xf>
    <xf numFmtId="0" fontId="51" fillId="3" borderId="4" xfId="46" applyFont="1" applyFill="1" applyBorder="1" applyAlignment="1">
      <alignment horizontal="center" vertical="center"/>
    </xf>
    <xf numFmtId="0" fontId="46" fillId="3" borderId="4" xfId="46" applyFont="1" applyFill="1" applyBorder="1" applyAlignment="1">
      <alignment horizontal="center" vertical="center" wrapText="1"/>
    </xf>
    <xf numFmtId="0" fontId="55" fillId="0" borderId="98" xfId="42" applyFont="1" applyBorder="1" applyAlignment="1">
      <alignment vertical="top" wrapText="1"/>
    </xf>
    <xf numFmtId="0" fontId="53" fillId="3" borderId="99" xfId="0" applyFont="1" applyFill="1" applyBorder="1"/>
    <xf numFmtId="0" fontId="51" fillId="3" borderId="111" xfId="46" applyFont="1" applyFill="1" applyBorder="1" applyAlignment="1">
      <alignment horizontal="center" vertical="center"/>
    </xf>
    <xf numFmtId="0" fontId="46" fillId="3" borderId="112" xfId="46" applyFont="1" applyFill="1" applyBorder="1" applyAlignment="1">
      <alignment horizontal="center" vertical="center" wrapText="1"/>
    </xf>
    <xf numFmtId="9" fontId="15" fillId="8" borderId="113" xfId="0" applyNumberFormat="1" applyFont="1" applyFill="1" applyBorder="1" applyAlignment="1">
      <alignment horizontal="center" vertical="center" wrapText="1"/>
    </xf>
    <xf numFmtId="0" fontId="53" fillId="3" borderId="111" xfId="0" applyFont="1" applyFill="1" applyBorder="1"/>
    <xf numFmtId="0" fontId="51" fillId="3" borderId="4" xfId="38" applyFont="1" applyFill="1" applyBorder="1" applyAlignment="1">
      <alignment horizontal="center" vertical="center"/>
    </xf>
    <xf numFmtId="0" fontId="46" fillId="3" borderId="4" xfId="38" applyFont="1" applyFill="1" applyBorder="1" applyAlignment="1">
      <alignment horizontal="center" vertical="center" wrapText="1"/>
    </xf>
    <xf numFmtId="0" fontId="51" fillId="3" borderId="81" xfId="38" applyFont="1" applyFill="1" applyBorder="1" applyAlignment="1">
      <alignment horizontal="center" vertical="center"/>
    </xf>
    <xf numFmtId="0" fontId="46" fillId="3" borderId="81" xfId="38" applyFont="1" applyFill="1" applyBorder="1" applyAlignment="1">
      <alignment horizontal="center" vertical="center" wrapText="1"/>
    </xf>
    <xf numFmtId="0" fontId="55" fillId="3" borderId="18" xfId="40" applyFont="1" applyFill="1" applyBorder="1" applyAlignment="1">
      <alignment horizontal="left" vertical="center" wrapText="1"/>
    </xf>
    <xf numFmtId="0" fontId="51" fillId="3" borderId="4" xfId="40" applyFont="1" applyFill="1" applyBorder="1" applyAlignment="1">
      <alignment horizontal="center" vertical="center" wrapText="1"/>
    </xf>
    <xf numFmtId="0" fontId="56" fillId="0" borderId="3" xfId="40" applyFont="1" applyBorder="1" applyAlignment="1">
      <alignment horizontal="left" vertical="center" wrapText="1"/>
    </xf>
    <xf numFmtId="0" fontId="55" fillId="3" borderId="26" xfId="40" applyFont="1" applyFill="1" applyBorder="1" applyAlignment="1">
      <alignment horizontal="left" vertical="center" wrapText="1"/>
    </xf>
    <xf numFmtId="0" fontId="56" fillId="0" borderId="1" xfId="40" applyFont="1" applyBorder="1" applyAlignment="1">
      <alignment horizontal="left" vertical="center" wrapText="1"/>
    </xf>
    <xf numFmtId="0" fontId="51" fillId="3" borderId="1" xfId="40" applyFont="1" applyFill="1" applyBorder="1" applyAlignment="1">
      <alignment horizontal="center" vertical="center" wrapText="1"/>
    </xf>
    <xf numFmtId="0" fontId="38" fillId="3" borderId="0" xfId="0" applyFont="1" applyFill="1" applyBorder="1" applyAlignment="1">
      <alignment vertical="center"/>
    </xf>
    <xf numFmtId="9" fontId="31" fillId="0" borderId="0" xfId="1" applyFont="1"/>
    <xf numFmtId="9" fontId="15" fillId="8" borderId="0" xfId="0" applyNumberFormat="1" applyFont="1" applyFill="1" applyBorder="1" applyAlignment="1">
      <alignment horizontal="center" vertical="center" wrapText="1"/>
    </xf>
    <xf numFmtId="9" fontId="31" fillId="0" borderId="40" xfId="0" applyNumberFormat="1" applyFont="1" applyBorder="1" applyAlignment="1"/>
    <xf numFmtId="9" fontId="31" fillId="0" borderId="33" xfId="0" applyNumberFormat="1" applyFont="1" applyBorder="1" applyAlignment="1"/>
    <xf numFmtId="9" fontId="31" fillId="0" borderId="16" xfId="0" applyNumberFormat="1" applyFont="1" applyBorder="1" applyAlignment="1"/>
    <xf numFmtId="9" fontId="31" fillId="0" borderId="59" xfId="0" applyNumberFormat="1" applyFont="1" applyBorder="1" applyAlignment="1"/>
    <xf numFmtId="9" fontId="31" fillId="0" borderId="0" xfId="0" applyNumberFormat="1" applyFont="1" applyBorder="1" applyAlignment="1"/>
    <xf numFmtId="9" fontId="31" fillId="0" borderId="58" xfId="0" applyNumberFormat="1" applyFont="1" applyBorder="1" applyAlignment="1"/>
    <xf numFmtId="9" fontId="31" fillId="0" borderId="53" xfId="0" applyNumberFormat="1" applyFont="1" applyBorder="1" applyAlignment="1"/>
    <xf numFmtId="9" fontId="31" fillId="0" borderId="54" xfId="0" applyNumberFormat="1" applyFont="1" applyBorder="1" applyAlignment="1"/>
    <xf numFmtId="9" fontId="31" fillId="0" borderId="27" xfId="0" applyNumberFormat="1" applyFont="1" applyBorder="1" applyAlignment="1"/>
    <xf numFmtId="0" fontId="16" fillId="11" borderId="61" xfId="0" applyFont="1" applyFill="1" applyBorder="1" applyAlignment="1">
      <alignment horizontal="left" vertical="center" wrapText="1"/>
    </xf>
    <xf numFmtId="0" fontId="16" fillId="11" borderId="61" xfId="0" applyFont="1" applyFill="1" applyBorder="1" applyAlignment="1">
      <alignment horizontal="center" vertical="center"/>
    </xf>
    <xf numFmtId="0" fontId="16" fillId="11" borderId="61" xfId="0" applyFont="1" applyFill="1" applyBorder="1" applyAlignment="1">
      <alignment horizontal="center" vertical="center" wrapText="1"/>
    </xf>
    <xf numFmtId="0" fontId="16" fillId="0" borderId="62" xfId="0" applyFont="1" applyBorder="1" applyAlignment="1">
      <alignment horizontal="left" vertical="center" wrapText="1"/>
    </xf>
    <xf numFmtId="0" fontId="16" fillId="0" borderId="61" xfId="0" applyFont="1" applyBorder="1" applyAlignment="1">
      <alignment horizontal="left" vertical="center" wrapText="1"/>
    </xf>
    <xf numFmtId="0" fontId="16" fillId="11" borderId="62" xfId="0" applyFont="1" applyFill="1" applyBorder="1" applyAlignment="1">
      <alignment horizontal="left" vertical="center" wrapText="1"/>
    </xf>
    <xf numFmtId="0" fontId="16" fillId="11" borderId="62" xfId="0" applyFont="1" applyFill="1" applyBorder="1" applyAlignment="1">
      <alignment horizontal="center" vertical="center"/>
    </xf>
    <xf numFmtId="0" fontId="16" fillId="0" borderId="0" xfId="0" applyFont="1" applyAlignment="1">
      <alignment horizontal="center" vertical="center"/>
    </xf>
    <xf numFmtId="0" fontId="16" fillId="11" borderId="44" xfId="0" applyFont="1" applyFill="1" applyBorder="1" applyAlignment="1">
      <alignment horizontal="left" vertical="center" wrapText="1"/>
    </xf>
    <xf numFmtId="0" fontId="16" fillId="11" borderId="50" xfId="0" applyFont="1" applyFill="1" applyBorder="1" applyAlignment="1">
      <alignment horizontal="left" vertical="center" wrapText="1"/>
    </xf>
    <xf numFmtId="0" fontId="16" fillId="11" borderId="44" xfId="0" applyFont="1" applyFill="1" applyBorder="1" applyAlignment="1">
      <alignment horizontal="center" vertical="center"/>
    </xf>
    <xf numFmtId="0" fontId="16" fillId="11" borderId="44" xfId="0" applyFont="1" applyFill="1" applyBorder="1" applyAlignment="1">
      <alignment horizontal="center" vertical="center" wrapText="1"/>
    </xf>
    <xf numFmtId="0" fontId="16" fillId="11" borderId="61" xfId="0" applyFont="1" applyFill="1" applyBorder="1" applyAlignment="1">
      <alignment horizontal="left" vertical="center"/>
    </xf>
    <xf numFmtId="0" fontId="16" fillId="0" borderId="65" xfId="0" applyFont="1" applyBorder="1" applyAlignment="1">
      <alignment horizontal="left" vertical="center" wrapText="1"/>
    </xf>
    <xf numFmtId="0" fontId="16" fillId="0" borderId="63" xfId="0" applyFont="1" applyBorder="1" applyAlignment="1">
      <alignment horizontal="left" vertical="center" wrapText="1"/>
    </xf>
    <xf numFmtId="0" fontId="3" fillId="0" borderId="44" xfId="0" applyFont="1" applyBorder="1"/>
    <xf numFmtId="9" fontId="16" fillId="11" borderId="61" xfId="0" applyNumberFormat="1" applyFont="1" applyFill="1" applyBorder="1" applyAlignment="1">
      <alignment horizontal="center" vertical="center"/>
    </xf>
    <xf numFmtId="0" fontId="2" fillId="3" borderId="13" xfId="0" applyFont="1" applyFill="1" applyBorder="1" applyAlignment="1">
      <alignment horizontal="center" vertical="center" wrapText="1"/>
    </xf>
    <xf numFmtId="0" fontId="16" fillId="25" borderId="60" xfId="40" applyFont="1" applyFill="1" applyBorder="1" applyAlignment="1">
      <alignment vertical="center" wrapText="1"/>
    </xf>
    <xf numFmtId="0" fontId="2" fillId="3" borderId="4" xfId="40" applyFont="1" applyFill="1" applyBorder="1" applyAlignment="1">
      <alignment horizontal="center" vertical="center"/>
    </xf>
    <xf numFmtId="0" fontId="2" fillId="3" borderId="4" xfId="40" applyFont="1" applyFill="1" applyBorder="1" applyAlignment="1">
      <alignment horizontal="center" vertical="center" wrapText="1"/>
    </xf>
    <xf numFmtId="9" fontId="2" fillId="8" borderId="48" xfId="0"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9" fontId="2" fillId="8" borderId="50" xfId="0" applyNumberFormat="1" applyFont="1" applyFill="1" applyBorder="1" applyAlignment="1">
      <alignment horizontal="center" vertical="center" wrapText="1"/>
    </xf>
    <xf numFmtId="0" fontId="52" fillId="0" borderId="91" xfId="40" applyFont="1" applyBorder="1" applyAlignment="1">
      <alignment vertical="center" wrapText="1"/>
    </xf>
    <xf numFmtId="9" fontId="2" fillId="3" borderId="4" xfId="1" applyFont="1" applyFill="1" applyBorder="1" applyAlignment="1">
      <alignment horizontal="center" vertical="center"/>
    </xf>
    <xf numFmtId="9" fontId="2" fillId="3" borderId="4" xfId="1" applyFont="1" applyFill="1" applyBorder="1" applyAlignment="1">
      <alignment horizontal="center" vertical="center" wrapText="1"/>
    </xf>
    <xf numFmtId="0" fontId="52" fillId="0" borderId="92" xfId="40" applyFont="1" applyBorder="1" applyAlignment="1">
      <alignment vertical="center" wrapText="1"/>
    </xf>
    <xf numFmtId="0" fontId="2" fillId="25" borderId="60" xfId="40" applyFont="1" applyFill="1" applyBorder="1" applyAlignment="1">
      <alignment vertical="top" wrapText="1"/>
    </xf>
    <xf numFmtId="0" fontId="2" fillId="3" borderId="1" xfId="40" applyFont="1" applyFill="1" applyBorder="1" applyAlignment="1">
      <alignment horizontal="center" vertical="center"/>
    </xf>
    <xf numFmtId="0" fontId="2" fillId="0" borderId="60" xfId="40" applyFont="1" applyBorder="1" applyAlignment="1">
      <alignment vertical="top" wrapText="1"/>
    </xf>
    <xf numFmtId="0" fontId="47" fillId="3" borderId="1" xfId="40" applyFont="1" applyFill="1" applyBorder="1" applyAlignment="1">
      <alignment horizontal="center" vertical="center"/>
    </xf>
    <xf numFmtId="1" fontId="2" fillId="3" borderId="1" xfId="40" applyNumberFormat="1" applyFont="1" applyFill="1" applyBorder="1" applyAlignment="1">
      <alignment horizontal="center" vertical="center"/>
    </xf>
    <xf numFmtId="1" fontId="2" fillId="3" borderId="4" xfId="40" applyNumberFormat="1" applyFont="1" applyFill="1" applyBorder="1" applyAlignment="1">
      <alignment horizontal="center" vertical="center" wrapText="1"/>
    </xf>
    <xf numFmtId="0" fontId="2" fillId="0" borderId="96" xfId="40" applyFont="1" applyBorder="1" applyAlignment="1">
      <alignment vertical="top" wrapText="1"/>
    </xf>
    <xf numFmtId="0" fontId="16" fillId="25" borderId="94" xfId="40" applyFont="1" applyFill="1" applyBorder="1" applyAlignment="1">
      <alignment vertical="center" wrapText="1"/>
    </xf>
    <xf numFmtId="9" fontId="2" fillId="3" borderId="1" xfId="1" applyFont="1" applyFill="1" applyBorder="1" applyAlignment="1">
      <alignment horizontal="center" vertical="center"/>
    </xf>
    <xf numFmtId="0" fontId="16" fillId="25" borderId="1" xfId="40" applyFont="1" applyFill="1" applyBorder="1" applyAlignment="1">
      <alignment vertical="center" wrapText="1"/>
    </xf>
    <xf numFmtId="0" fontId="16" fillId="25" borderId="95" xfId="40" applyFont="1" applyFill="1" applyBorder="1" applyAlignment="1">
      <alignment vertical="center" wrapText="1"/>
    </xf>
    <xf numFmtId="1" fontId="2" fillId="3" borderId="4" xfId="40" applyNumberFormat="1" applyFont="1" applyFill="1" applyBorder="1" applyAlignment="1">
      <alignment horizontal="center" vertical="center"/>
    </xf>
    <xf numFmtId="0" fontId="16" fillId="25" borderId="0" xfId="40" applyFont="1" applyFill="1" applyAlignment="1">
      <alignment vertical="center" wrapText="1"/>
    </xf>
    <xf numFmtId="0" fontId="16" fillId="25" borderId="93" xfId="40" applyFont="1" applyFill="1" applyBorder="1" applyAlignment="1">
      <alignment vertical="center" wrapText="1"/>
    </xf>
    <xf numFmtId="0" fontId="2" fillId="0" borderId="4" xfId="40" applyFont="1" applyBorder="1" applyAlignment="1">
      <alignment vertical="top" wrapText="1"/>
    </xf>
    <xf numFmtId="0" fontId="2" fillId="0" borderId="3" xfId="40" applyFont="1" applyBorder="1" applyAlignment="1">
      <alignment horizontal="center" vertical="center" wrapText="1"/>
    </xf>
    <xf numFmtId="0" fontId="2" fillId="3" borderId="44" xfId="0" applyFont="1" applyFill="1" applyBorder="1"/>
    <xf numFmtId="10" fontId="58" fillId="0" borderId="4" xfId="0" applyNumberFormat="1" applyFont="1" applyBorder="1" applyAlignment="1">
      <alignment horizontal="center" vertical="center" wrapText="1"/>
    </xf>
    <xf numFmtId="0" fontId="53" fillId="0" borderId="0" xfId="0" applyFont="1" applyAlignment="1">
      <alignment wrapText="1"/>
    </xf>
    <xf numFmtId="9" fontId="53" fillId="0" borderId="0" xfId="0" applyNumberFormat="1" applyFont="1" applyAlignment="1">
      <alignment wrapText="1"/>
    </xf>
    <xf numFmtId="0" fontId="2" fillId="3" borderId="9" xfId="0" applyFont="1" applyFill="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9" fontId="2" fillId="8" borderId="49" xfId="0" applyNumberFormat="1" applyFont="1" applyFill="1" applyBorder="1" applyAlignment="1">
      <alignment horizontal="center" vertical="center" wrapText="1"/>
    </xf>
    <xf numFmtId="9" fontId="15" fillId="8" borderId="30" xfId="0" applyNumberFormat="1" applyFont="1" applyFill="1" applyBorder="1" applyAlignment="1">
      <alignment horizontal="center" vertical="center" wrapText="1"/>
    </xf>
    <xf numFmtId="0" fontId="2" fillId="3" borderId="112"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85" xfId="0" applyFont="1" applyFill="1" applyBorder="1"/>
    <xf numFmtId="0" fontId="47" fillId="0" borderId="112" xfId="0" applyFont="1" applyBorder="1" applyAlignment="1">
      <alignment horizontal="left" vertical="center" wrapText="1"/>
    </xf>
    <xf numFmtId="0" fontId="2" fillId="3" borderId="66" xfId="0" applyFont="1" applyFill="1" applyBorder="1"/>
    <xf numFmtId="0" fontId="2" fillId="3" borderId="13" xfId="0" applyFont="1" applyFill="1" applyBorder="1" applyAlignment="1">
      <alignment horizontal="center" vertical="center"/>
    </xf>
    <xf numFmtId="0" fontId="2" fillId="0" borderId="98" xfId="40" applyFont="1" applyBorder="1" applyAlignment="1">
      <alignment horizontal="left" vertical="center" wrapText="1"/>
    </xf>
    <xf numFmtId="0" fontId="2" fillId="0" borderId="60" xfId="40" applyFont="1" applyBorder="1" applyAlignment="1">
      <alignment horizontal="left" vertical="center" wrapText="1"/>
    </xf>
    <xf numFmtId="0" fontId="2" fillId="3" borderId="5" xfId="0" applyFont="1" applyFill="1" applyBorder="1" applyAlignment="1">
      <alignment horizontal="center" vertical="center"/>
    </xf>
    <xf numFmtId="0" fontId="2" fillId="0" borderId="97" xfId="40" applyFont="1" applyBorder="1" applyAlignment="1">
      <alignment horizontal="left" vertical="center" wrapText="1"/>
    </xf>
    <xf numFmtId="0" fontId="2" fillId="0" borderId="100" xfId="40" applyFont="1" applyBorder="1" applyAlignment="1">
      <alignment horizontal="left" vertical="center" wrapText="1"/>
    </xf>
    <xf numFmtId="0" fontId="2" fillId="3" borderId="99" xfId="40" applyFont="1" applyFill="1" applyBorder="1" applyAlignment="1">
      <alignment horizontal="center" vertical="center"/>
    </xf>
    <xf numFmtId="0" fontId="2" fillId="3" borderId="99" xfId="40" applyFont="1" applyFill="1" applyBorder="1" applyAlignment="1">
      <alignment horizontal="center" vertical="center" wrapText="1"/>
    </xf>
    <xf numFmtId="9" fontId="2" fillId="8" borderId="99" xfId="0" applyNumberFormat="1" applyFont="1" applyFill="1" applyBorder="1" applyAlignment="1">
      <alignment horizontal="center" vertical="center" wrapText="1"/>
    </xf>
    <xf numFmtId="0" fontId="2" fillId="0" borderId="0" xfId="0" applyFont="1"/>
    <xf numFmtId="9" fontId="2" fillId="0" borderId="0" xfId="0" applyNumberFormat="1" applyFont="1"/>
    <xf numFmtId="0" fontId="53" fillId="0" borderId="44" xfId="0" applyFont="1" applyBorder="1"/>
    <xf numFmtId="10" fontId="2" fillId="0" borderId="4"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3" borderId="28" xfId="0" applyFont="1" applyFill="1" applyBorder="1" applyAlignment="1">
      <alignment horizontal="center" vertical="center"/>
    </xf>
    <xf numFmtId="9" fontId="2" fillId="8" borderId="52" xfId="0" applyNumberFormat="1" applyFont="1" applyFill="1" applyBorder="1" applyAlignment="1">
      <alignment horizontal="center" vertical="center" wrapText="1"/>
    </xf>
    <xf numFmtId="0" fontId="2" fillId="3" borderId="9" xfId="0" applyFont="1" applyFill="1" applyBorder="1" applyAlignment="1">
      <alignment horizontal="center" vertical="center"/>
    </xf>
    <xf numFmtId="0" fontId="2" fillId="3" borderId="44" xfId="0" applyFont="1" applyFill="1" applyBorder="1" applyAlignment="1">
      <alignment horizontal="center" vertical="center"/>
    </xf>
    <xf numFmtId="0" fontId="47" fillId="0" borderId="44" xfId="0" applyFont="1" applyBorder="1" applyAlignment="1">
      <alignment horizontal="left" vertical="top" wrapText="1"/>
    </xf>
    <xf numFmtId="0" fontId="16" fillId="0" borderId="1" xfId="0" applyFont="1" applyBorder="1" applyAlignment="1">
      <alignment horizontal="center" vertical="center" wrapText="1"/>
    </xf>
    <xf numFmtId="0" fontId="52" fillId="3" borderId="60" xfId="0" applyFont="1" applyFill="1" applyBorder="1" applyAlignment="1">
      <alignment horizontal="left" vertical="center" wrapText="1"/>
    </xf>
    <xf numFmtId="0" fontId="16" fillId="0" borderId="1" xfId="0" applyFont="1" applyBorder="1" applyAlignment="1">
      <alignment horizontal="left" vertical="center" wrapText="1" shrinkToFit="1"/>
    </xf>
    <xf numFmtId="0" fontId="52" fillId="3" borderId="64" xfId="0" applyFont="1" applyFill="1" applyBorder="1" applyAlignment="1">
      <alignment horizontal="left" vertical="center" wrapText="1"/>
    </xf>
    <xf numFmtId="10" fontId="2" fillId="3" borderId="1" xfId="0" applyNumberFormat="1" applyFont="1" applyFill="1" applyBorder="1" applyAlignment="1">
      <alignment horizontal="center" vertical="center" wrapText="1"/>
    </xf>
    <xf numFmtId="10" fontId="59" fillId="3" borderId="1" xfId="0" applyNumberFormat="1" applyFont="1" applyFill="1" applyBorder="1" applyAlignment="1">
      <alignment horizontal="center" vertical="center" wrapText="1"/>
    </xf>
    <xf numFmtId="0" fontId="47" fillId="3" borderId="44" xfId="0" applyFont="1" applyFill="1" applyBorder="1" applyAlignment="1">
      <alignment vertical="top" wrapText="1"/>
    </xf>
    <xf numFmtId="1" fontId="42" fillId="0" borderId="62" xfId="0" applyNumberFormat="1" applyFont="1" applyBorder="1" applyAlignment="1">
      <alignment horizontal="center" vertical="center"/>
    </xf>
    <xf numFmtId="0" fontId="52" fillId="3" borderId="64" xfId="0" applyFont="1" applyFill="1" applyBorder="1" applyAlignment="1">
      <alignment vertical="center" wrapText="1"/>
    </xf>
    <xf numFmtId="1" fontId="42" fillId="0" borderId="61" xfId="0" applyNumberFormat="1" applyFont="1" applyBorder="1" applyAlignment="1">
      <alignment horizontal="center" vertical="center"/>
    </xf>
    <xf numFmtId="0" fontId="2" fillId="3" borderId="64" xfId="0" applyFont="1" applyFill="1" applyBorder="1" applyAlignment="1">
      <alignment vertical="center" wrapText="1"/>
    </xf>
    <xf numFmtId="9" fontId="52" fillId="3" borderId="64" xfId="0" applyNumberFormat="1" applyFont="1" applyFill="1" applyBorder="1" applyAlignment="1">
      <alignment horizontal="center" vertical="center" wrapText="1"/>
    </xf>
    <xf numFmtId="0" fontId="52" fillId="3" borderId="64" xfId="0" applyFont="1" applyFill="1" applyBorder="1" applyAlignment="1">
      <alignment horizontal="center" vertical="center" wrapText="1"/>
    </xf>
    <xf numFmtId="0" fontId="2" fillId="3" borderId="17" xfId="0" applyFont="1" applyFill="1" applyBorder="1" applyAlignment="1">
      <alignment horizontal="center" vertical="center"/>
    </xf>
    <xf numFmtId="0" fontId="2" fillId="3" borderId="4" xfId="36" applyFont="1" applyFill="1" applyBorder="1" applyAlignment="1">
      <alignment horizontal="center" vertical="center"/>
    </xf>
    <xf numFmtId="0" fontId="2" fillId="3" borderId="4" xfId="36" applyFont="1" applyFill="1" applyBorder="1" applyAlignment="1">
      <alignment horizontal="center" vertical="center" wrapText="1"/>
    </xf>
    <xf numFmtId="0" fontId="2" fillId="0" borderId="44" xfId="0" applyFont="1" applyBorder="1"/>
    <xf numFmtId="0" fontId="2" fillId="3" borderId="1" xfId="36" applyFont="1" applyFill="1" applyBorder="1" applyAlignment="1">
      <alignment horizontal="center" vertical="center"/>
    </xf>
    <xf numFmtId="0" fontId="2" fillId="3" borderId="1" xfId="36" applyFont="1" applyFill="1" applyBorder="1" applyAlignment="1">
      <alignment horizontal="center" vertical="center" wrapText="1"/>
    </xf>
    <xf numFmtId="9" fontId="43" fillId="11" borderId="61" xfId="1" applyFont="1" applyFill="1" applyBorder="1" applyAlignment="1">
      <alignment horizontal="center" vertical="center" wrapText="1"/>
    </xf>
    <xf numFmtId="0" fontId="1" fillId="0" borderId="44" xfId="0" applyFont="1" applyBorder="1" applyAlignment="1">
      <alignment wrapText="1"/>
    </xf>
    <xf numFmtId="0" fontId="1" fillId="0" borderId="44" xfId="0" applyFont="1" applyBorder="1" applyAlignment="1">
      <alignment horizontal="left" wrapText="1"/>
    </xf>
    <xf numFmtId="10" fontId="1" fillId="0" borderId="44" xfId="0" applyNumberFormat="1" applyFont="1" applyBorder="1" applyAlignment="1">
      <alignment horizontal="left" vertical="center" wrapText="1"/>
    </xf>
    <xf numFmtId="10" fontId="1" fillId="0" borderId="4" xfId="0" applyNumberFormat="1" applyFont="1" applyBorder="1" applyAlignment="1">
      <alignment horizontal="left" vertical="center" wrapText="1"/>
    </xf>
    <xf numFmtId="10" fontId="1" fillId="0" borderId="1" xfId="0" applyNumberFormat="1" applyFont="1" applyBorder="1" applyAlignment="1">
      <alignment horizontal="left" vertical="center" wrapText="1"/>
    </xf>
    <xf numFmtId="0" fontId="38" fillId="3" borderId="59" xfId="0" applyFont="1" applyFill="1" applyBorder="1" applyAlignment="1">
      <alignment vertical="center"/>
    </xf>
    <xf numFmtId="0" fontId="38" fillId="3" borderId="58" xfId="0" applyFont="1" applyFill="1" applyBorder="1" applyAlignment="1">
      <alignment vertical="center"/>
    </xf>
    <xf numFmtId="0" fontId="53" fillId="0" borderId="17" xfId="0" applyFont="1" applyBorder="1"/>
    <xf numFmtId="0" fontId="16" fillId="11" borderId="60" xfId="0" applyFont="1" applyFill="1" applyBorder="1" applyAlignment="1">
      <alignment horizontal="left" vertical="top" wrapText="1"/>
    </xf>
    <xf numFmtId="0" fontId="16" fillId="0" borderId="60" xfId="0" applyFont="1" applyBorder="1" applyAlignment="1">
      <alignment horizontal="left" vertical="top" wrapText="1"/>
    </xf>
    <xf numFmtId="0" fontId="45" fillId="11" borderId="61" xfId="0" applyFont="1" applyFill="1" applyBorder="1" applyAlignment="1">
      <alignment horizontal="center" vertical="center"/>
    </xf>
    <xf numFmtId="0" fontId="45" fillId="11" borderId="61" xfId="0" applyFont="1" applyFill="1" applyBorder="1" applyAlignment="1">
      <alignment horizontal="center" vertical="center" wrapText="1"/>
    </xf>
    <xf numFmtId="0" fontId="45" fillId="11" borderId="62" xfId="0" applyFont="1" applyFill="1" applyBorder="1" applyAlignment="1">
      <alignment horizontal="center" vertical="center" wrapText="1"/>
    </xf>
    <xf numFmtId="0" fontId="45" fillId="11" borderId="62" xfId="0" applyFont="1" applyFill="1" applyBorder="1" applyAlignment="1">
      <alignment horizontal="center" vertical="center"/>
    </xf>
    <xf numFmtId="0" fontId="1" fillId="0" borderId="44" xfId="0" applyFont="1" applyBorder="1"/>
    <xf numFmtId="0" fontId="1" fillId="3" borderId="28" xfId="0" applyFont="1" applyFill="1" applyBorder="1" applyAlignment="1">
      <alignment horizontal="center" vertical="center"/>
    </xf>
    <xf numFmtId="9" fontId="1" fillId="8" borderId="53" xfId="0" applyNumberFormat="1" applyFont="1" applyFill="1" applyBorder="1" applyAlignment="1">
      <alignment horizontal="center" vertical="center" wrapText="1"/>
    </xf>
    <xf numFmtId="0" fontId="1" fillId="3" borderId="9" xfId="0" applyFont="1" applyFill="1" applyBorder="1" applyAlignment="1">
      <alignment horizontal="center" vertical="center"/>
    </xf>
    <xf numFmtId="0" fontId="34" fillId="3" borderId="58" xfId="0" applyFont="1" applyFill="1" applyBorder="1" applyAlignment="1">
      <alignment vertical="center"/>
    </xf>
    <xf numFmtId="1" fontId="42" fillId="11" borderId="17" xfId="1" applyNumberFormat="1" applyFont="1" applyFill="1" applyBorder="1" applyAlignment="1">
      <alignment horizontal="center" vertical="center"/>
    </xf>
    <xf numFmtId="9" fontId="52" fillId="3" borderId="64" xfId="1" applyFont="1" applyFill="1" applyBorder="1" applyAlignment="1">
      <alignment horizontal="center" vertical="center" wrapText="1"/>
    </xf>
    <xf numFmtId="9" fontId="34" fillId="3" borderId="0" xfId="0" applyNumberFormat="1" applyFont="1" applyFill="1" applyAlignment="1">
      <alignment vertical="center"/>
    </xf>
    <xf numFmtId="0" fontId="34" fillId="3" borderId="54" xfId="0" applyFont="1" applyFill="1" applyBorder="1" applyAlignment="1">
      <alignment vertical="center"/>
    </xf>
    <xf numFmtId="0" fontId="34" fillId="3" borderId="27" xfId="0" applyFont="1" applyFill="1" applyBorder="1" applyAlignment="1">
      <alignment vertical="center"/>
    </xf>
    <xf numFmtId="0" fontId="3" fillId="0" borderId="17" xfId="0" applyFont="1" applyBorder="1"/>
    <xf numFmtId="0" fontId="2" fillId="0" borderId="17" xfId="0" applyFont="1" applyBorder="1"/>
    <xf numFmtId="0" fontId="34" fillId="3" borderId="0" xfId="0" applyFont="1" applyFill="1" applyBorder="1" applyAlignment="1">
      <alignment vertical="center"/>
    </xf>
    <xf numFmtId="0" fontId="28" fillId="0" borderId="112" xfId="0" applyFont="1" applyBorder="1" applyAlignment="1">
      <alignment horizontal="center" vertical="center" wrapText="1"/>
    </xf>
    <xf numFmtId="0" fontId="61" fillId="0" borderId="112" xfId="0" applyFont="1" applyBorder="1" applyAlignment="1">
      <alignment horizontal="center" vertical="center" wrapText="1"/>
    </xf>
    <xf numFmtId="0" fontId="34" fillId="3" borderId="0" xfId="0" applyFont="1" applyFill="1" applyAlignment="1">
      <alignment horizontal="center" vertical="center"/>
    </xf>
    <xf numFmtId="0" fontId="34" fillId="3" borderId="58" xfId="0" applyFont="1" applyFill="1" applyBorder="1" applyAlignment="1">
      <alignment horizontal="center" vertical="center"/>
    </xf>
    <xf numFmtId="0" fontId="34" fillId="3" borderId="54" xfId="0" applyFont="1" applyFill="1" applyBorder="1" applyAlignment="1">
      <alignment horizontal="center" vertical="center"/>
    </xf>
    <xf numFmtId="0" fontId="34" fillId="3" borderId="27" xfId="0" applyFont="1" applyFill="1" applyBorder="1" applyAlignment="1">
      <alignment horizontal="center" vertical="center"/>
    </xf>
    <xf numFmtId="0" fontId="48" fillId="3" borderId="110" xfId="0" applyFont="1" applyFill="1" applyBorder="1" applyAlignment="1">
      <alignment horizontal="left" vertical="top" wrapText="1"/>
    </xf>
    <xf numFmtId="0" fontId="48" fillId="3" borderId="88" xfId="0" applyFont="1" applyFill="1" applyBorder="1" applyAlignment="1">
      <alignment horizontal="left" vertical="top"/>
    </xf>
    <xf numFmtId="0" fontId="48" fillId="3" borderId="89" xfId="0" applyFont="1" applyFill="1" applyBorder="1" applyAlignment="1">
      <alignment horizontal="left" vertical="top"/>
    </xf>
    <xf numFmtId="0" fontId="15" fillId="3" borderId="110" xfId="0" applyFont="1" applyFill="1" applyBorder="1" applyAlignment="1">
      <alignment horizontal="left" vertical="center" wrapText="1"/>
    </xf>
    <xf numFmtId="0" fontId="15" fillId="3" borderId="88" xfId="0" applyFont="1" applyFill="1" applyBorder="1" applyAlignment="1">
      <alignment horizontal="left" vertical="center"/>
    </xf>
    <xf numFmtId="0" fontId="15" fillId="3" borderId="89" xfId="0" applyFont="1" applyFill="1" applyBorder="1" applyAlignment="1">
      <alignment horizontal="left" vertical="center"/>
    </xf>
    <xf numFmtId="9" fontId="15" fillId="3" borderId="110" xfId="0" applyNumberFormat="1" applyFont="1" applyFill="1" applyBorder="1" applyAlignment="1">
      <alignment horizontal="left" vertical="center" wrapText="1"/>
    </xf>
    <xf numFmtId="9" fontId="15" fillId="3" borderId="88" xfId="0" applyNumberFormat="1" applyFont="1" applyFill="1" applyBorder="1" applyAlignment="1">
      <alignment horizontal="left" vertical="center"/>
    </xf>
    <xf numFmtId="9" fontId="15" fillId="3" borderId="89" xfId="0" applyNumberFormat="1" applyFont="1" applyFill="1" applyBorder="1" applyAlignment="1">
      <alignment horizontal="left" vertical="center"/>
    </xf>
    <xf numFmtId="0" fontId="15" fillId="0" borderId="110" xfId="0" applyFont="1" applyBorder="1" applyAlignment="1">
      <alignment horizontal="left" wrapText="1"/>
    </xf>
    <xf numFmtId="0" fontId="15" fillId="0" borderId="88" xfId="0" applyFont="1" applyBorder="1" applyAlignment="1">
      <alignment horizontal="left"/>
    </xf>
    <xf numFmtId="0" fontId="15" fillId="0" borderId="89" xfId="0" applyFont="1" applyBorder="1" applyAlignment="1">
      <alignment horizontal="left"/>
    </xf>
    <xf numFmtId="0" fontId="32" fillId="6" borderId="84" xfId="0" applyFont="1" applyFill="1" applyBorder="1" applyAlignment="1">
      <alignment horizontal="center" vertical="center"/>
    </xf>
    <xf numFmtId="0" fontId="32" fillId="6" borderId="88" xfId="0" applyFont="1" applyFill="1" applyBorder="1" applyAlignment="1">
      <alignment horizontal="center" vertical="center"/>
    </xf>
    <xf numFmtId="0" fontId="32" fillId="6" borderId="89" xfId="0" applyFont="1" applyFill="1" applyBorder="1" applyAlignment="1">
      <alignment horizontal="center" vertical="center"/>
    </xf>
    <xf numFmtId="0" fontId="34" fillId="3" borderId="85"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90" xfId="0" applyFont="1" applyFill="1" applyBorder="1" applyAlignment="1">
      <alignment horizontal="center" vertical="center"/>
    </xf>
    <xf numFmtId="0" fontId="15" fillId="3" borderId="2"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34" fillId="3" borderId="0" xfId="0" applyFont="1" applyFill="1" applyBorder="1" applyAlignment="1">
      <alignment horizontal="center" vertical="center" wrapText="1"/>
    </xf>
    <xf numFmtId="0" fontId="34" fillId="3" borderId="58" xfId="0" applyFont="1" applyFill="1" applyBorder="1" applyAlignment="1">
      <alignment horizontal="center" vertical="center" wrapText="1"/>
    </xf>
    <xf numFmtId="0" fontId="34" fillId="3" borderId="54" xfId="0" applyFont="1" applyFill="1" applyBorder="1" applyAlignment="1">
      <alignment horizontal="center" vertical="center" wrapText="1"/>
    </xf>
    <xf numFmtId="0" fontId="34" fillId="3" borderId="27" xfId="0" applyFont="1" applyFill="1" applyBorder="1" applyAlignment="1">
      <alignment horizontal="center" vertical="center" wrapText="1"/>
    </xf>
    <xf numFmtId="0" fontId="52" fillId="3" borderId="66" xfId="34" applyFont="1" applyFill="1" applyBorder="1" applyAlignment="1">
      <alignment horizontal="left" vertical="center" wrapText="1"/>
    </xf>
    <xf numFmtId="0" fontId="52" fillId="3" borderId="67" xfId="34" applyFont="1" applyFill="1" applyBorder="1" applyAlignment="1">
      <alignment horizontal="left" vertical="center" wrapText="1"/>
    </xf>
    <xf numFmtId="0" fontId="3" fillId="3" borderId="68" xfId="0" applyFont="1" applyFill="1" applyBorder="1" applyAlignment="1">
      <alignment horizontal="center" vertical="center" wrapText="1"/>
    </xf>
    <xf numFmtId="0" fontId="3" fillId="3" borderId="69" xfId="0" applyFont="1" applyFill="1" applyBorder="1" applyAlignment="1">
      <alignment horizontal="center" vertical="center" wrapText="1"/>
    </xf>
    <xf numFmtId="0" fontId="15" fillId="3" borderId="10"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20"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88" xfId="0" applyFont="1" applyFill="1" applyBorder="1" applyAlignment="1">
      <alignment horizontal="center" vertical="center"/>
    </xf>
    <xf numFmtId="0" fontId="15" fillId="3" borderId="76" xfId="0" applyFont="1" applyFill="1" applyBorder="1" applyAlignment="1">
      <alignment horizontal="center" vertical="center"/>
    </xf>
    <xf numFmtId="0" fontId="32" fillId="6" borderId="70" xfId="0" applyFont="1" applyFill="1" applyBorder="1" applyAlignment="1">
      <alignment horizontal="center" vertical="center"/>
    </xf>
    <xf numFmtId="0" fontId="32" fillId="6" borderId="72" xfId="0" applyFont="1" applyFill="1" applyBorder="1" applyAlignment="1">
      <alignment horizontal="center" vertical="center"/>
    </xf>
    <xf numFmtId="0" fontId="32" fillId="6" borderId="73" xfId="0" applyFont="1" applyFill="1" applyBorder="1" applyAlignment="1">
      <alignment horizontal="center" vertical="center"/>
    </xf>
    <xf numFmtId="0" fontId="54" fillId="0" borderId="77" xfId="0" applyFont="1" applyBorder="1" applyAlignment="1">
      <alignment horizontal="center" vertical="center"/>
    </xf>
    <xf numFmtId="0" fontId="15" fillId="3" borderId="77" xfId="0" applyFont="1" applyFill="1" applyBorder="1" applyAlignment="1">
      <alignment horizontal="center" vertical="center"/>
    </xf>
    <xf numFmtId="0" fontId="34" fillId="3" borderId="0" xfId="0" applyFont="1" applyFill="1" applyBorder="1" applyAlignment="1">
      <alignment horizontal="center" vertical="center"/>
    </xf>
    <xf numFmtId="0" fontId="32" fillId="6" borderId="78" xfId="0" applyFont="1" applyFill="1" applyBorder="1" applyAlignment="1">
      <alignment horizontal="center" vertical="center"/>
    </xf>
    <xf numFmtId="0" fontId="32" fillId="6" borderId="80" xfId="0" applyFont="1" applyFill="1" applyBorder="1" applyAlignment="1">
      <alignment horizontal="center" vertical="center"/>
    </xf>
    <xf numFmtId="0" fontId="32" fillId="6" borderId="79" xfId="0" applyFont="1" applyFill="1" applyBorder="1" applyAlignment="1">
      <alignment horizontal="center" vertical="center"/>
    </xf>
    <xf numFmtId="0" fontId="32" fillId="6" borderId="85" xfId="0" applyFont="1" applyFill="1" applyBorder="1" applyAlignment="1">
      <alignment horizontal="center" vertical="center"/>
    </xf>
    <xf numFmtId="0" fontId="15" fillId="3" borderId="104" xfId="0" applyFont="1" applyFill="1" applyBorder="1" applyAlignment="1">
      <alignment horizontal="center" vertical="center"/>
    </xf>
    <xf numFmtId="0" fontId="32" fillId="6" borderId="50" xfId="0" applyFont="1" applyFill="1" applyBorder="1" applyAlignment="1">
      <alignment horizontal="center" vertical="center"/>
    </xf>
    <xf numFmtId="0" fontId="32" fillId="6" borderId="41" xfId="0" applyFont="1" applyFill="1" applyBorder="1" applyAlignment="1">
      <alignment horizontal="center" vertical="center"/>
    </xf>
    <xf numFmtId="0" fontId="32" fillId="6" borderId="45" xfId="0" applyFont="1" applyFill="1" applyBorder="1" applyAlignment="1">
      <alignment horizontal="center" vertical="center"/>
    </xf>
    <xf numFmtId="0" fontId="32" fillId="6" borderId="99" xfId="0" applyFont="1" applyFill="1" applyBorder="1" applyAlignment="1">
      <alignment horizontal="center" vertical="center"/>
    </xf>
    <xf numFmtId="0" fontId="34" fillId="3" borderId="11" xfId="0" applyFont="1" applyFill="1" applyBorder="1" applyAlignment="1">
      <alignment horizontal="center" vertical="center"/>
    </xf>
    <xf numFmtId="0" fontId="34" fillId="3" borderId="3" xfId="0" applyFont="1" applyFill="1" applyBorder="1" applyAlignment="1">
      <alignment horizontal="center" vertical="center"/>
    </xf>
    <xf numFmtId="0" fontId="48" fillId="3" borderId="44" xfId="0" applyFont="1" applyFill="1" applyBorder="1" applyAlignment="1">
      <alignment horizontal="center" vertical="center"/>
    </xf>
    <xf numFmtId="0" fontId="32" fillId="24" borderId="44" xfId="0" applyFont="1" applyFill="1" applyBorder="1" applyAlignment="1">
      <alignment horizontal="center" vertical="center"/>
    </xf>
    <xf numFmtId="0" fontId="32" fillId="6" borderId="44" xfId="0" applyFont="1" applyFill="1" applyBorder="1" applyAlignment="1">
      <alignment horizontal="center" vertical="center"/>
    </xf>
    <xf numFmtId="0" fontId="32" fillId="6" borderId="15" xfId="0" applyFont="1" applyFill="1" applyBorder="1" applyAlignment="1">
      <alignment horizontal="center" vertical="center"/>
    </xf>
    <xf numFmtId="0" fontId="32" fillId="24" borderId="30" xfId="0" applyFont="1" applyFill="1" applyBorder="1" applyAlignment="1">
      <alignment horizontal="center" vertical="center"/>
    </xf>
    <xf numFmtId="0" fontId="32" fillId="24" borderId="0" xfId="0" applyFont="1" applyFill="1" applyAlignment="1">
      <alignment horizontal="center" vertical="center"/>
    </xf>
    <xf numFmtId="0" fontId="3" fillId="3" borderId="44" xfId="0" applyFont="1" applyFill="1" applyBorder="1" applyAlignment="1">
      <alignment horizontal="center" vertical="center" wrapText="1"/>
    </xf>
    <xf numFmtId="0" fontId="48" fillId="3" borderId="17" xfId="0" applyFont="1" applyFill="1" applyBorder="1" applyAlignment="1">
      <alignment horizontal="center" vertical="center"/>
    </xf>
    <xf numFmtId="0" fontId="31" fillId="0" borderId="0" xfId="0" applyFont="1" applyBorder="1" applyAlignment="1">
      <alignment horizontal="center"/>
    </xf>
    <xf numFmtId="0" fontId="31" fillId="0" borderId="58" xfId="0" applyFont="1" applyBorder="1" applyAlignment="1">
      <alignment horizontal="center"/>
    </xf>
    <xf numFmtId="0" fontId="48" fillId="3" borderId="110" xfId="0" applyFont="1" applyFill="1" applyBorder="1" applyAlignment="1">
      <alignment horizontal="left" vertical="center" wrapText="1"/>
    </xf>
    <xf numFmtId="0" fontId="48" fillId="3" borderId="88" xfId="0" applyFont="1" applyFill="1" applyBorder="1" applyAlignment="1">
      <alignment horizontal="left" vertical="center"/>
    </xf>
    <xf numFmtId="0" fontId="48" fillId="3" borderId="89" xfId="0" applyFont="1" applyFill="1" applyBorder="1" applyAlignment="1">
      <alignment horizontal="left" vertical="center"/>
    </xf>
    <xf numFmtId="9" fontId="15" fillId="0" borderId="110" xfId="0" applyNumberFormat="1" applyFont="1" applyBorder="1" applyAlignment="1">
      <alignment horizontal="left" wrapText="1"/>
    </xf>
    <xf numFmtId="9" fontId="15" fillId="0" borderId="88" xfId="0" applyNumberFormat="1" applyFont="1" applyBorder="1" applyAlignment="1">
      <alignment horizontal="left"/>
    </xf>
    <xf numFmtId="9" fontId="15" fillId="0" borderId="89" xfId="0" applyNumberFormat="1" applyFont="1" applyBorder="1" applyAlignment="1">
      <alignment horizontal="left"/>
    </xf>
    <xf numFmtId="0" fontId="34" fillId="3" borderId="30" xfId="0" applyFont="1" applyFill="1" applyBorder="1" applyAlignment="1">
      <alignment horizontal="center" vertical="center"/>
    </xf>
    <xf numFmtId="0" fontId="32" fillId="6" borderId="53" xfId="0" applyFont="1" applyFill="1" applyBorder="1" applyAlignment="1">
      <alignment horizontal="center" vertical="center"/>
    </xf>
    <xf numFmtId="0" fontId="32" fillId="6" borderId="54" xfId="0" applyFont="1" applyFill="1" applyBorder="1" applyAlignment="1">
      <alignment horizontal="center" vertical="center"/>
    </xf>
    <xf numFmtId="0" fontId="32" fillId="6" borderId="27" xfId="0" applyFont="1" applyFill="1" applyBorder="1" applyAlignment="1">
      <alignment horizontal="center" vertical="center"/>
    </xf>
    <xf numFmtId="0" fontId="25" fillId="3" borderId="0" xfId="0" applyFont="1" applyFill="1" applyBorder="1" applyAlignment="1">
      <alignment horizontal="center" vertical="center"/>
    </xf>
    <xf numFmtId="0" fontId="25" fillId="3" borderId="58" xfId="0" applyFont="1" applyFill="1" applyBorder="1" applyAlignment="1">
      <alignment horizontal="center" vertical="center"/>
    </xf>
    <xf numFmtId="0" fontId="25" fillId="3" borderId="24" xfId="0" applyFont="1" applyFill="1" applyBorder="1" applyAlignment="1">
      <alignment horizontal="center" vertical="center"/>
    </xf>
    <xf numFmtId="0" fontId="25" fillId="3" borderId="25" xfId="0" applyFont="1" applyFill="1" applyBorder="1" applyAlignment="1">
      <alignment horizontal="center" vertical="center"/>
    </xf>
    <xf numFmtId="0" fontId="25" fillId="3" borderId="26" xfId="0" applyFont="1" applyFill="1" applyBorder="1" applyAlignment="1">
      <alignment horizontal="center" vertical="center"/>
    </xf>
    <xf numFmtId="0" fontId="2" fillId="3" borderId="112" xfId="0" applyFont="1" applyFill="1" applyBorder="1" applyAlignment="1">
      <alignment horizontal="left" vertical="center" wrapText="1"/>
    </xf>
    <xf numFmtId="0" fontId="17" fillId="0" borderId="85" xfId="0" applyFont="1" applyBorder="1" applyAlignment="1">
      <alignment horizontal="center"/>
    </xf>
    <xf numFmtId="0" fontId="25" fillId="3" borderId="87" xfId="0" applyFont="1" applyFill="1" applyBorder="1" applyAlignment="1">
      <alignment horizontal="center" vertical="center"/>
    </xf>
    <xf numFmtId="0" fontId="25" fillId="3" borderId="88" xfId="0" applyFont="1" applyFill="1" applyBorder="1" applyAlignment="1">
      <alignment horizontal="center" vertical="center"/>
    </xf>
    <xf numFmtId="0" fontId="25" fillId="3" borderId="89" xfId="0" applyFont="1" applyFill="1" applyBorder="1" applyAlignment="1">
      <alignment horizontal="center" vertical="center"/>
    </xf>
    <xf numFmtId="0" fontId="15" fillId="3" borderId="105" xfId="0" applyFont="1" applyFill="1" applyBorder="1" applyAlignment="1">
      <alignment horizontal="center" vertical="center"/>
    </xf>
    <xf numFmtId="0" fontId="15" fillId="3" borderId="106" xfId="0" applyFont="1" applyFill="1" applyBorder="1" applyAlignment="1">
      <alignment horizontal="center" vertical="center"/>
    </xf>
    <xf numFmtId="0" fontId="32" fillId="6" borderId="103" xfId="0" applyFont="1" applyFill="1" applyBorder="1" applyAlignment="1">
      <alignment horizontal="center" vertical="center"/>
    </xf>
    <xf numFmtId="0" fontId="32" fillId="6" borderId="107" xfId="0" applyFont="1" applyFill="1" applyBorder="1" applyAlignment="1">
      <alignment horizontal="center" vertical="center"/>
    </xf>
    <xf numFmtId="0" fontId="32" fillId="6" borderId="102" xfId="0" applyFont="1" applyFill="1" applyBorder="1" applyAlignment="1">
      <alignment horizontal="center" vertical="center"/>
    </xf>
    <xf numFmtId="0" fontId="60" fillId="6" borderId="50" xfId="0" applyFont="1" applyFill="1" applyBorder="1" applyAlignment="1">
      <alignment horizontal="center" vertical="center"/>
    </xf>
    <xf numFmtId="0" fontId="60" fillId="6" borderId="41" xfId="0" applyFont="1" applyFill="1" applyBorder="1" applyAlignment="1">
      <alignment horizontal="center" vertical="center"/>
    </xf>
    <xf numFmtId="0" fontId="60" fillId="6" borderId="45" xfId="0" applyFont="1" applyFill="1" applyBorder="1" applyAlignment="1">
      <alignment horizontal="center" vertical="center"/>
    </xf>
    <xf numFmtId="0" fontId="32" fillId="6" borderId="110" xfId="0" applyFont="1" applyFill="1" applyBorder="1" applyAlignment="1">
      <alignment horizontal="center" vertical="center"/>
    </xf>
    <xf numFmtId="0" fontId="25" fillId="3" borderId="86" xfId="0" applyFont="1" applyFill="1" applyBorder="1" applyAlignment="1">
      <alignment horizontal="center" vertical="center"/>
    </xf>
    <xf numFmtId="0" fontId="25" fillId="3" borderId="33" xfId="0" applyFont="1" applyFill="1" applyBorder="1" applyAlignment="1">
      <alignment horizontal="center" vertical="center"/>
    </xf>
    <xf numFmtId="0" fontId="25" fillId="3" borderId="16"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21"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27" xfId="0" applyFont="1" applyFill="1" applyBorder="1" applyAlignment="1">
      <alignment horizontal="center" vertical="center"/>
    </xf>
    <xf numFmtId="0" fontId="25" fillId="3" borderId="54" xfId="0" applyFont="1" applyFill="1" applyBorder="1" applyAlignment="1">
      <alignment horizontal="left" vertical="center" wrapText="1"/>
    </xf>
    <xf numFmtId="0" fontId="25" fillId="3" borderId="27" xfId="0" applyFont="1" applyFill="1" applyBorder="1" applyAlignment="1">
      <alignment horizontal="left" vertical="center" wrapText="1"/>
    </xf>
    <xf numFmtId="0" fontId="38" fillId="3" borderId="59" xfId="0" applyFont="1" applyFill="1" applyBorder="1" applyAlignment="1">
      <alignment horizontal="center" vertical="center"/>
    </xf>
    <xf numFmtId="0" fontId="38" fillId="3" borderId="0" xfId="0" applyFont="1" applyFill="1" applyBorder="1" applyAlignment="1">
      <alignment horizontal="center" vertical="center"/>
    </xf>
    <xf numFmtId="0" fontId="38" fillId="3" borderId="58" xfId="0" applyFont="1" applyFill="1" applyBorder="1" applyAlignment="1">
      <alignment horizontal="center" vertical="center"/>
    </xf>
    <xf numFmtId="0" fontId="25" fillId="3" borderId="54" xfId="0" applyFont="1" applyFill="1" applyBorder="1" applyAlignment="1">
      <alignment horizontal="left" vertical="center"/>
    </xf>
    <xf numFmtId="0" fontId="25" fillId="3" borderId="27" xfId="0" applyFont="1" applyFill="1" applyBorder="1" applyAlignment="1">
      <alignment horizontal="left" vertical="center"/>
    </xf>
    <xf numFmtId="0" fontId="15" fillId="3" borderId="85" xfId="0" applyFont="1" applyFill="1" applyBorder="1" applyAlignment="1">
      <alignment horizontal="center" vertical="center"/>
    </xf>
    <xf numFmtId="0" fontId="55" fillId="3" borderId="100" xfId="40" applyFont="1" applyFill="1" applyBorder="1" applyAlignment="1">
      <alignment horizontal="left" vertical="center" wrapText="1"/>
    </xf>
    <xf numFmtId="0" fontId="47" fillId="0" borderId="12" xfId="0" applyFont="1" applyBorder="1" applyAlignment="1">
      <alignment horizontal="left" vertical="center" wrapText="1"/>
    </xf>
    <xf numFmtId="0" fontId="47" fillId="0" borderId="30" xfId="0" applyFont="1" applyBorder="1" applyAlignment="1">
      <alignment horizontal="left" vertical="center" wrapText="1"/>
    </xf>
    <xf numFmtId="0" fontId="47" fillId="0" borderId="24" xfId="0" applyFont="1" applyBorder="1" applyAlignment="1">
      <alignment horizontal="left" vertical="center" wrapText="1"/>
    </xf>
    <xf numFmtId="0" fontId="60" fillId="6" borderId="78" xfId="0" applyFont="1" applyFill="1" applyBorder="1" applyAlignment="1">
      <alignment horizontal="center" vertical="center"/>
    </xf>
    <xf numFmtId="0" fontId="60" fillId="6" borderId="80" xfId="0" applyFont="1" applyFill="1" applyBorder="1" applyAlignment="1">
      <alignment horizontal="center" vertical="center"/>
    </xf>
    <xf numFmtId="0" fontId="60" fillId="6" borderId="79" xfId="0" applyFont="1" applyFill="1" applyBorder="1" applyAlignment="1">
      <alignment horizontal="center" vertical="center"/>
    </xf>
    <xf numFmtId="0" fontId="52" fillId="3" borderId="29" xfId="34" applyFont="1" applyFill="1" applyBorder="1" applyAlignment="1">
      <alignment horizontal="left" vertical="center" wrapText="1"/>
    </xf>
    <xf numFmtId="0" fontId="3" fillId="3" borderId="74" xfId="0" applyFont="1" applyFill="1" applyBorder="1" applyAlignment="1">
      <alignment horizontal="center" vertical="center"/>
    </xf>
    <xf numFmtId="0" fontId="3" fillId="3" borderId="75" xfId="0" applyFont="1" applyFill="1" applyBorder="1" applyAlignment="1">
      <alignment horizontal="center" vertical="center"/>
    </xf>
    <xf numFmtId="0" fontId="3" fillId="3" borderId="69" xfId="0" applyFont="1" applyFill="1" applyBorder="1" applyAlignment="1">
      <alignment horizontal="center" vertical="center"/>
    </xf>
    <xf numFmtId="0" fontId="15" fillId="3" borderId="72" xfId="0" applyFont="1" applyFill="1" applyBorder="1" applyAlignment="1">
      <alignment horizontal="center" vertical="center" wrapText="1"/>
    </xf>
    <xf numFmtId="0" fontId="15" fillId="3" borderId="76"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25" fillId="3" borderId="58" xfId="0" applyFont="1" applyFill="1" applyBorder="1" applyAlignment="1">
      <alignment horizontal="center" vertical="center" wrapText="1"/>
    </xf>
    <xf numFmtId="0" fontId="25" fillId="3" borderId="54" xfId="0" applyFont="1" applyFill="1" applyBorder="1" applyAlignment="1">
      <alignment horizontal="center" vertical="center" wrapText="1"/>
    </xf>
    <xf numFmtId="0" fontId="25" fillId="3" borderId="27" xfId="0" applyFont="1" applyFill="1" applyBorder="1" applyAlignment="1">
      <alignment horizontal="center" vertical="center" wrapText="1"/>
    </xf>
    <xf numFmtId="0" fontId="15" fillId="3" borderId="70" xfId="0" applyFont="1" applyFill="1" applyBorder="1" applyAlignment="1">
      <alignment horizontal="center" vertical="center"/>
    </xf>
    <xf numFmtId="0" fontId="15" fillId="3" borderId="72" xfId="0" applyFont="1" applyFill="1" applyBorder="1" applyAlignment="1">
      <alignment horizontal="center" vertical="center"/>
    </xf>
    <xf numFmtId="0" fontId="15" fillId="3" borderId="73" xfId="0" applyFont="1" applyFill="1" applyBorder="1" applyAlignment="1">
      <alignment horizontal="center" vertical="center"/>
    </xf>
    <xf numFmtId="0" fontId="32" fillId="6" borderId="81" xfId="0" applyFont="1" applyFill="1" applyBorder="1" applyAlignment="1">
      <alignment horizontal="center" vertical="center"/>
    </xf>
    <xf numFmtId="0" fontId="34" fillId="3" borderId="99" xfId="0" applyFont="1" applyFill="1" applyBorder="1" applyAlignment="1">
      <alignment horizontal="center" vertical="center"/>
    </xf>
    <xf numFmtId="0" fontId="25" fillId="0" borderId="44" xfId="0" applyFont="1" applyBorder="1" applyAlignment="1">
      <alignment horizontal="center" vertical="center"/>
    </xf>
    <xf numFmtId="9" fontId="44" fillId="3" borderId="82" xfId="0" applyNumberFormat="1" applyFont="1" applyFill="1" applyBorder="1" applyAlignment="1">
      <alignment horizontal="center" vertical="center"/>
    </xf>
    <xf numFmtId="9" fontId="44" fillId="3" borderId="83" xfId="0" applyNumberFormat="1" applyFont="1" applyFill="1" applyBorder="1" applyAlignment="1">
      <alignment horizontal="center" vertical="center"/>
    </xf>
    <xf numFmtId="0" fontId="30" fillId="20" borderId="31" xfId="0" applyFont="1" applyFill="1" applyBorder="1" applyAlignment="1">
      <alignment horizontal="center" vertical="center" textRotation="90"/>
    </xf>
    <xf numFmtId="0" fontId="30" fillId="20" borderId="26" xfId="0" applyFont="1" applyFill="1" applyBorder="1" applyAlignment="1">
      <alignment horizontal="center" vertical="center" textRotation="90"/>
    </xf>
    <xf numFmtId="0" fontId="27" fillId="0" borderId="41" xfId="0" applyFont="1" applyBorder="1" applyAlignment="1">
      <alignment horizontal="center"/>
    </xf>
    <xf numFmtId="0" fontId="27" fillId="0" borderId="15" xfId="0" applyFont="1" applyBorder="1" applyAlignment="1">
      <alignment horizontal="center"/>
    </xf>
    <xf numFmtId="0" fontId="25" fillId="22" borderId="30" xfId="0" applyFont="1" applyFill="1" applyBorder="1" applyAlignment="1">
      <alignment horizontal="center"/>
    </xf>
    <xf numFmtId="0" fontId="25" fillId="22" borderId="0" xfId="0" applyFont="1" applyFill="1" applyBorder="1" applyAlignment="1">
      <alignment horizontal="center"/>
    </xf>
    <xf numFmtId="0" fontId="25" fillId="22" borderId="31" xfId="0" applyFont="1" applyFill="1" applyBorder="1" applyAlignment="1">
      <alignment horizontal="center"/>
    </xf>
    <xf numFmtId="9" fontId="27" fillId="0" borderId="9" xfId="0" applyNumberFormat="1" applyFont="1" applyBorder="1" applyAlignment="1">
      <alignment horizontal="center"/>
    </xf>
    <xf numFmtId="0" fontId="29" fillId="21" borderId="4" xfId="0" applyFont="1" applyFill="1" applyBorder="1" applyAlignment="1">
      <alignment horizontal="center" vertical="center" textRotation="90"/>
    </xf>
    <xf numFmtId="0" fontId="29" fillId="21" borderId="6" xfId="0" applyFont="1" applyFill="1" applyBorder="1" applyAlignment="1">
      <alignment horizontal="center" vertical="center" textRotation="90"/>
    </xf>
    <xf numFmtId="0" fontId="29" fillId="21" borderId="7" xfId="0" applyFont="1" applyFill="1" applyBorder="1" applyAlignment="1">
      <alignment horizontal="center" vertical="center" textRotation="90"/>
    </xf>
    <xf numFmtId="0" fontId="29" fillId="4" borderId="18" xfId="0" applyFont="1" applyFill="1" applyBorder="1" applyAlignment="1">
      <alignment horizontal="center" vertical="center" textRotation="90"/>
    </xf>
    <xf numFmtId="0" fontId="29" fillId="4" borderId="31" xfId="0" applyFont="1" applyFill="1" applyBorder="1" applyAlignment="1">
      <alignment horizontal="center" vertical="center" textRotation="90"/>
    </xf>
    <xf numFmtId="0" fontId="29" fillId="5" borderId="4" xfId="0" applyFont="1" applyFill="1" applyBorder="1" applyAlignment="1">
      <alignment horizontal="center" vertical="center" textRotation="90"/>
    </xf>
    <xf numFmtId="0" fontId="29" fillId="5" borderId="6" xfId="0" applyFont="1" applyFill="1" applyBorder="1" applyAlignment="1">
      <alignment horizontal="center" vertical="center" textRotation="90"/>
    </xf>
    <xf numFmtId="0" fontId="29" fillId="5" borderId="56" xfId="0" applyFont="1" applyFill="1" applyBorder="1" applyAlignment="1">
      <alignment horizontal="center" vertical="center" textRotation="90"/>
    </xf>
    <xf numFmtId="0" fontId="29" fillId="0" borderId="1" xfId="0" applyFont="1" applyBorder="1" applyAlignment="1">
      <alignment horizontal="center" vertical="center"/>
    </xf>
    <xf numFmtId="0" fontId="14" fillId="0" borderId="1" xfId="0" applyFont="1" applyBorder="1" applyAlignment="1">
      <alignment horizontal="center" vertical="center"/>
    </xf>
    <xf numFmtId="0" fontId="15" fillId="0" borderId="82" xfId="0" applyFont="1" applyBorder="1" applyAlignment="1">
      <alignment horizontal="center"/>
    </xf>
    <xf numFmtId="0" fontId="15" fillId="0" borderId="79" xfId="0" applyFont="1" applyBorder="1" applyAlignment="1">
      <alignment horizontal="center"/>
    </xf>
  </cellXfs>
  <cellStyles count="51">
    <cellStyle name="60% - Énfasis1 2" xfId="2" xr:uid="{00000000-0005-0000-0000-000031000000}"/>
    <cellStyle name="60% - Énfasis2 2" xfId="3" xr:uid="{00000000-0005-0000-0000-000032000000}"/>
    <cellStyle name="60% - Énfasis3 2" xfId="4" xr:uid="{00000000-0005-0000-0000-000033000000}"/>
    <cellStyle name="60% - Énfasis4 2" xfId="5" xr:uid="{00000000-0005-0000-0000-000034000000}"/>
    <cellStyle name="60% - Énfasis5 2" xfId="6" xr:uid="{00000000-0005-0000-0000-000035000000}"/>
    <cellStyle name="60% - Énfasis6 2" xfId="7" xr:uid="{00000000-0005-0000-0000-000036000000}"/>
    <cellStyle name="Millares 2" xfId="8" xr:uid="{00000000-0005-0000-0000-000037000000}"/>
    <cellStyle name="Millares 3" xfId="9" xr:uid="{00000000-0005-0000-0000-000038000000}"/>
    <cellStyle name="Millares 3 2" xfId="10" xr:uid="{00000000-0005-0000-0000-000039000000}"/>
    <cellStyle name="Millares 4" xfId="11" xr:uid="{00000000-0005-0000-0000-00003A000000}"/>
    <cellStyle name="Millares 5" xfId="30" xr:uid="{256C6B40-92FF-4763-9ED8-5DFEB65A952A}"/>
    <cellStyle name="Millares 7" xfId="12" xr:uid="{00000000-0005-0000-0000-00003B000000}"/>
    <cellStyle name="Millares 8" xfId="13" xr:uid="{00000000-0005-0000-0000-00003C000000}"/>
    <cellStyle name="Millares 9" xfId="14" xr:uid="{00000000-0005-0000-0000-00003D000000}"/>
    <cellStyle name="Moneda 2" xfId="15" xr:uid="{00000000-0005-0000-0000-00003E000000}"/>
    <cellStyle name="Moneda 2 2" xfId="16" xr:uid="{00000000-0005-0000-0000-00003F000000}"/>
    <cellStyle name="Moneda 2 3" xfId="50" xr:uid="{F971B266-CA19-45B9-BC77-B68E28D58B8C}"/>
    <cellStyle name="Moneda 3" xfId="17" xr:uid="{00000000-0005-0000-0000-000040000000}"/>
    <cellStyle name="Neutral 2" xfId="18" xr:uid="{00000000-0005-0000-0000-000041000000}"/>
    <cellStyle name="Normal" xfId="0" builtinId="0"/>
    <cellStyle name="Normal 10" xfId="19" xr:uid="{00000000-0005-0000-0000-000042000000}"/>
    <cellStyle name="Normal 11" xfId="38" xr:uid="{5F61612E-8821-4503-A605-A9BF033B2D7C}"/>
    <cellStyle name="Normal 12" xfId="40" xr:uid="{551FF0FC-CFA8-4FAA-8117-9EE19F6BA6AD}"/>
    <cellStyle name="Normal 13" xfId="42" xr:uid="{38B5A547-2673-4EFB-B62A-210F613F8A80}"/>
    <cellStyle name="Normal 14" xfId="44" xr:uid="{F4862A65-C162-46C4-A6F9-3EC0AAE258BB}"/>
    <cellStyle name="Normal 15" xfId="46" xr:uid="{A60F4394-23C0-4CED-8D74-871E8D938B66}"/>
    <cellStyle name="Normal 16" xfId="48" xr:uid="{EF316B7D-E598-4254-AD1D-8E101C9F22CA}"/>
    <cellStyle name="Normal 2" xfId="20" xr:uid="{00000000-0005-0000-0000-000043000000}"/>
    <cellStyle name="Normal 2 2" xfId="21" xr:uid="{00000000-0005-0000-0000-000044000000}"/>
    <cellStyle name="Normal 3" xfId="22" xr:uid="{00000000-0005-0000-0000-000045000000}"/>
    <cellStyle name="Normal 4" xfId="23" xr:uid="{00000000-0005-0000-0000-000046000000}"/>
    <cellStyle name="Normal 5" xfId="29" xr:uid="{283268FF-9B2F-457C-A2AA-7B5B524D9A92}"/>
    <cellStyle name="Normal 6" xfId="32" xr:uid="{BC13B935-F2AB-4864-BE06-5F5E8659D4E9}"/>
    <cellStyle name="Normal 7" xfId="34" xr:uid="{689A0F4E-7383-4D74-81CC-67B5E1205D2A}"/>
    <cellStyle name="Normal 8" xfId="24" xr:uid="{00000000-0005-0000-0000-000047000000}"/>
    <cellStyle name="Normal 9" xfId="36" xr:uid="{DE268638-1518-47C7-9138-7C8C5ED1AF5F}"/>
    <cellStyle name="Notas 2" xfId="25" xr:uid="{00000000-0005-0000-0000-000048000000}"/>
    <cellStyle name="Notas 3" xfId="26" xr:uid="{00000000-0005-0000-0000-000049000000}"/>
    <cellStyle name="Porcentaje" xfId="1" builtinId="5"/>
    <cellStyle name="Porcentaje 10" xfId="45" xr:uid="{DB600213-E09E-4861-B9B8-2315A227BDB5}"/>
    <cellStyle name="Porcentaje 11" xfId="47" xr:uid="{63CBC836-4CAD-4582-9BAD-FE1A7D8CCF94}"/>
    <cellStyle name="Porcentaje 12" xfId="49" xr:uid="{8669186A-2819-4819-90E3-27261580916E}"/>
    <cellStyle name="Porcentaje 2" xfId="27" xr:uid="{00000000-0005-0000-0000-00004A000000}"/>
    <cellStyle name="Porcentaje 3" xfId="31" xr:uid="{11D848D3-79EC-42F8-8C89-0D34D9433C0E}"/>
    <cellStyle name="Porcentaje 4" xfId="33" xr:uid="{AA14021C-F2C9-488A-B50C-747E2E805CF5}"/>
    <cellStyle name="Porcentaje 5" xfId="35" xr:uid="{1E9346F8-6F0A-4D12-AE90-FDFAA6B12974}"/>
    <cellStyle name="Porcentaje 6" xfId="37" xr:uid="{8F4156B0-1C41-4A85-B99E-0E6E94DAB8F1}"/>
    <cellStyle name="Porcentaje 7" xfId="39" xr:uid="{7A95CE93-9C1A-4A3E-A714-C1FF4EAB843A}"/>
    <cellStyle name="Porcentaje 8" xfId="41" xr:uid="{724923FE-D37E-4ECF-99E5-1FACC245F095}"/>
    <cellStyle name="Porcentaje 9" xfId="43" xr:uid="{C714EBE2-F5EF-4F0D-B908-6D346AC2C09B}"/>
    <cellStyle name="TableStyleLight1" xfId="28" xr:uid="{00000000-0005-0000-0000-00004B000000}"/>
  </cellStyles>
  <dxfs count="129">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FF0000"/>
        </patternFill>
      </fill>
    </dxf>
    <dxf>
      <fill>
        <patternFill patternType="solid">
          <bgColor rgb="FFFFFF00"/>
        </patternFill>
      </fill>
    </dxf>
    <dxf>
      <fill>
        <patternFill patternType="solid">
          <bgColor rgb="FF00B050"/>
        </patternFill>
      </fill>
    </dxf>
  </dxfs>
  <tableStyles count="0" defaultTableStyle="TableStyleMedium2" defaultPivotStyle="PivotStyleLight16"/>
  <colors>
    <mruColors>
      <color rgb="FFFF0000"/>
      <color rgb="FFFF9900"/>
      <color rgb="FF66FF33"/>
      <color rgb="FFFF3300"/>
      <color rgb="FFCCFF99"/>
      <color rgb="FF99FFCC"/>
      <color rgb="FF5DF5AD"/>
      <color rgb="FF8AD47E"/>
      <color rgb="FF82C7F6"/>
      <color rgb="FFE4F4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EF82-427A-92A9-5C76036A6B65}"/>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F82-427A-92A9-5C76036A6B6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Hoja1!$I$8:$J$8</c:f>
              <c:strCache>
                <c:ptCount val="2"/>
                <c:pt idx="0">
                  <c:v>% Por cumplir</c:v>
                </c:pt>
                <c:pt idx="1">
                  <c:v>% Cumplimiento a la fecha</c:v>
                </c:pt>
              </c:strCache>
            </c:strRef>
          </c:cat>
          <c:val>
            <c:numRef>
              <c:f>Hoja1!$I$9:$J$9</c:f>
              <c:numCache>
                <c:formatCode>0%</c:formatCode>
                <c:ptCount val="2"/>
                <c:pt idx="0">
                  <c:v>0.15000000000000002</c:v>
                </c:pt>
                <c:pt idx="1">
                  <c:v>0.85</c:v>
                </c:pt>
              </c:numCache>
            </c:numRef>
          </c:val>
          <c:extLst>
            <c:ext xmlns:c16="http://schemas.microsoft.com/office/drawing/2014/chart" uri="{C3380CC4-5D6E-409C-BE32-E72D297353CC}">
              <c16:uniqueId val="{00000000-EF82-427A-92A9-5C76036A6B6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750455412585622"/>
          <c:y val="0.44761766678655107"/>
          <c:w val="0.31714958069265731"/>
          <c:h val="0.1797886139836839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1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89B4-43E3-B42E-41A0B34925FA}"/>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9B4-43E3-B42E-41A0B34925FA}"/>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Hoja1!$I$535:$J$535</c:f>
              <c:strCache>
                <c:ptCount val="2"/>
                <c:pt idx="0">
                  <c:v>% Por cumplir</c:v>
                </c:pt>
                <c:pt idx="1">
                  <c:v>% Cumplimiento a la fecha</c:v>
                </c:pt>
              </c:strCache>
            </c:strRef>
          </c:cat>
          <c:val>
            <c:numRef>
              <c:f>Hoja1!$I$536:$J$536</c:f>
              <c:numCache>
                <c:formatCode>0%</c:formatCode>
                <c:ptCount val="2"/>
                <c:pt idx="0">
                  <c:v>7.9166666666666607E-2</c:v>
                </c:pt>
                <c:pt idx="1">
                  <c:v>0.92083333333333339</c:v>
                </c:pt>
              </c:numCache>
            </c:numRef>
          </c:val>
          <c:extLst>
            <c:ext xmlns:c16="http://schemas.microsoft.com/office/drawing/2014/chart" uri="{C3380CC4-5D6E-409C-BE32-E72D297353CC}">
              <c16:uniqueId val="{00000004-89B4-43E3-B42E-41A0B34925FA}"/>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spPr>
            <a:solidFill>
              <a:srgbClr val="00B050"/>
            </a:solidFill>
          </c:spPr>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446-42B4-BB40-A33A1C368F47}"/>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446-42B4-BB40-A33A1C368F47}"/>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Hoja1!$I$560:$J$560</c:f>
              <c:strCache>
                <c:ptCount val="2"/>
                <c:pt idx="0">
                  <c:v>% Por cumplir</c:v>
                </c:pt>
                <c:pt idx="1">
                  <c:v>% Cumplimiento a la fecha</c:v>
                </c:pt>
              </c:strCache>
            </c:strRef>
          </c:cat>
          <c:val>
            <c:numRef>
              <c:f>Hoja1!$I$561:$J$561</c:f>
              <c:numCache>
                <c:formatCode>0%</c:formatCode>
                <c:ptCount val="2"/>
                <c:pt idx="0">
                  <c:v>0.36892857142857138</c:v>
                </c:pt>
                <c:pt idx="1">
                  <c:v>0.63107142857142862</c:v>
                </c:pt>
              </c:numCache>
            </c:numRef>
          </c:val>
          <c:extLst>
            <c:ext xmlns:c16="http://schemas.microsoft.com/office/drawing/2014/chart" uri="{C3380CC4-5D6E-409C-BE32-E72D297353CC}">
              <c16:uniqueId val="{00000004-2446-42B4-BB40-A33A1C368F47}"/>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508-402C-9214-43529D793D94}"/>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508-402C-9214-43529D793D94}"/>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Hoja1!$I$580:$J$580</c:f>
              <c:strCache>
                <c:ptCount val="2"/>
                <c:pt idx="0">
                  <c:v>% Por cumplir</c:v>
                </c:pt>
                <c:pt idx="1">
                  <c:v>% Cumplimiento a la fecha</c:v>
                </c:pt>
              </c:strCache>
            </c:strRef>
          </c:cat>
          <c:val>
            <c:numRef>
              <c:f>Hoja1!$I$581:$J$581</c:f>
              <c:numCache>
                <c:formatCode>0%</c:formatCode>
                <c:ptCount val="2"/>
                <c:pt idx="0">
                  <c:v>0.31458333333333333</c:v>
                </c:pt>
                <c:pt idx="1">
                  <c:v>0.68541666666666667</c:v>
                </c:pt>
              </c:numCache>
            </c:numRef>
          </c:val>
          <c:extLst>
            <c:ext xmlns:c16="http://schemas.microsoft.com/office/drawing/2014/chart" uri="{C3380CC4-5D6E-409C-BE32-E72D297353CC}">
              <c16:uniqueId val="{00000004-B508-402C-9214-43529D793D94}"/>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4BF1-40AE-88C3-0E411E8EECD4}"/>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4BF1-40AE-88C3-0E411E8EECD4}"/>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Hoja1!$I$595:$J$595</c:f>
              <c:strCache>
                <c:ptCount val="2"/>
                <c:pt idx="0">
                  <c:v>% Por cumplir</c:v>
                </c:pt>
                <c:pt idx="1">
                  <c:v>% Cumplimiento a la fecha</c:v>
                </c:pt>
              </c:strCache>
            </c:strRef>
          </c:cat>
          <c:val>
            <c:numRef>
              <c:f>Hoja1!$I$596:$J$596</c:f>
              <c:numCache>
                <c:formatCode>0%</c:formatCode>
                <c:ptCount val="2"/>
                <c:pt idx="0">
                  <c:v>0.22499999999999998</c:v>
                </c:pt>
                <c:pt idx="1">
                  <c:v>0.77500000000000002</c:v>
                </c:pt>
              </c:numCache>
            </c:numRef>
          </c:val>
          <c:extLst>
            <c:ext xmlns:c16="http://schemas.microsoft.com/office/drawing/2014/chart" uri="{C3380CC4-5D6E-409C-BE32-E72D297353CC}">
              <c16:uniqueId val="{00000004-4BF1-40AE-88C3-0E411E8EECD4}"/>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6AA-4D72-81C6-9F769BA56F83}"/>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6AA-4D72-81C6-9F769BA56F8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Hoja1!$I$617:$J$617</c:f>
              <c:strCache>
                <c:ptCount val="2"/>
                <c:pt idx="0">
                  <c:v>% Por cumplir</c:v>
                </c:pt>
                <c:pt idx="1">
                  <c:v>% Cumplimiento a la fecha</c:v>
                </c:pt>
              </c:strCache>
            </c:strRef>
          </c:cat>
          <c:val>
            <c:numRef>
              <c:f>Hoja1!$I$618:$J$618</c:f>
              <c:numCache>
                <c:formatCode>0%</c:formatCode>
                <c:ptCount val="2"/>
                <c:pt idx="0">
                  <c:v>0.10999999999999999</c:v>
                </c:pt>
                <c:pt idx="1">
                  <c:v>0.89</c:v>
                </c:pt>
              </c:numCache>
            </c:numRef>
          </c:val>
          <c:extLst>
            <c:ext xmlns:c16="http://schemas.microsoft.com/office/drawing/2014/chart" uri="{C3380CC4-5D6E-409C-BE32-E72D297353CC}">
              <c16:uniqueId val="{00000004-E6AA-4D72-81C6-9F769BA56F83}"/>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6E3A-47AF-AD2F-C3AD7480694B}"/>
              </c:ext>
            </c:extLst>
          </c:dPt>
          <c:dPt>
            <c:idx val="1"/>
            <c:bubble3D val="0"/>
            <c:spPr>
              <a:solidFill>
                <a:srgbClr val="FFFF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6E3A-47AF-AD2F-C3AD7480694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Hoja1!$I$647:$J$647</c:f>
              <c:strCache>
                <c:ptCount val="2"/>
                <c:pt idx="0">
                  <c:v>% Por cumplir</c:v>
                </c:pt>
                <c:pt idx="1">
                  <c:v>% Cumplimiento a la fecha</c:v>
                </c:pt>
              </c:strCache>
            </c:strRef>
          </c:cat>
          <c:val>
            <c:numRef>
              <c:f>Hoja1!$I$648:$J$648</c:f>
              <c:numCache>
                <c:formatCode>0%</c:formatCode>
                <c:ptCount val="2"/>
                <c:pt idx="0">
                  <c:v>0.80263157894736836</c:v>
                </c:pt>
                <c:pt idx="1">
                  <c:v>0.19736842105263158</c:v>
                </c:pt>
              </c:numCache>
            </c:numRef>
          </c:val>
          <c:extLst>
            <c:ext xmlns:c16="http://schemas.microsoft.com/office/drawing/2014/chart" uri="{C3380CC4-5D6E-409C-BE32-E72D297353CC}">
              <c16:uniqueId val="{00000004-6E3A-47AF-AD2F-C3AD7480694B}"/>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348-4424-821A-B6ABFAE9044C}"/>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348-4424-821A-B6ABFAE9044C}"/>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Hoja1!$I$669:$J$669</c:f>
              <c:strCache>
                <c:ptCount val="2"/>
                <c:pt idx="0">
                  <c:v>% Por cumplir</c:v>
                </c:pt>
                <c:pt idx="1">
                  <c:v>% Cumplimiento a la fecha</c:v>
                </c:pt>
              </c:strCache>
            </c:strRef>
          </c:cat>
          <c:val>
            <c:numRef>
              <c:f>Hoja1!$I$670:$J$670</c:f>
              <c:numCache>
                <c:formatCode>0%</c:formatCode>
                <c:ptCount val="2"/>
                <c:pt idx="0">
                  <c:v>9.0909090909090939E-2</c:v>
                </c:pt>
                <c:pt idx="1">
                  <c:v>0.90909090909090906</c:v>
                </c:pt>
              </c:numCache>
            </c:numRef>
          </c:val>
          <c:extLst>
            <c:ext xmlns:c16="http://schemas.microsoft.com/office/drawing/2014/chart" uri="{C3380CC4-5D6E-409C-BE32-E72D297353CC}">
              <c16:uniqueId val="{00000004-7348-4424-821A-B6ABFAE9044C}"/>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DB19-485E-B76A-B4D7779FFE92}"/>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DB19-485E-B76A-B4D7779FFE92}"/>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Hoja1!$I$687:$J$687</c:f>
              <c:strCache>
                <c:ptCount val="2"/>
                <c:pt idx="0">
                  <c:v>% Por cumplir</c:v>
                </c:pt>
                <c:pt idx="1">
                  <c:v>% Cumplimiento a la fecha</c:v>
                </c:pt>
              </c:strCache>
            </c:strRef>
          </c:cat>
          <c:val>
            <c:numRef>
              <c:f>Hoja1!$I$688:$J$688</c:f>
              <c:numCache>
                <c:formatCode>0%</c:formatCode>
                <c:ptCount val="2"/>
                <c:pt idx="0">
                  <c:v>0.3813333333333333</c:v>
                </c:pt>
                <c:pt idx="1">
                  <c:v>0.6186666666666667</c:v>
                </c:pt>
              </c:numCache>
            </c:numRef>
          </c:val>
          <c:extLst>
            <c:ext xmlns:c16="http://schemas.microsoft.com/office/drawing/2014/chart" uri="{C3380CC4-5D6E-409C-BE32-E72D297353CC}">
              <c16:uniqueId val="{00000004-DB19-485E-B76A-B4D7779FFE92}"/>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A6E-43CF-8425-A2B6AC253C12}"/>
              </c:ext>
            </c:extLst>
          </c:dPt>
          <c:dPt>
            <c:idx val="1"/>
            <c:bubble3D val="0"/>
            <c:spPr>
              <a:solidFill>
                <a:srgbClr val="FFFF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A6E-43CF-8425-A2B6AC253C12}"/>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Hoja1!$I$246:$J$246</c:f>
              <c:strCache>
                <c:ptCount val="2"/>
                <c:pt idx="0">
                  <c:v>% Por cumplir</c:v>
                </c:pt>
                <c:pt idx="1">
                  <c:v>% Cumplimiento a la fecha</c:v>
                </c:pt>
              </c:strCache>
            </c:strRef>
          </c:cat>
          <c:val>
            <c:numRef>
              <c:f>Hoja1!$I$247:$J$247</c:f>
              <c:numCache>
                <c:formatCode>0%</c:formatCode>
                <c:ptCount val="2"/>
                <c:pt idx="0">
                  <c:v>0.39166666666666661</c:v>
                </c:pt>
                <c:pt idx="1">
                  <c:v>0.60833333333333339</c:v>
                </c:pt>
              </c:numCache>
            </c:numRef>
          </c:val>
          <c:extLst>
            <c:ext xmlns:c16="http://schemas.microsoft.com/office/drawing/2014/chart" uri="{C3380CC4-5D6E-409C-BE32-E72D297353CC}">
              <c16:uniqueId val="{00000004-BA6E-43CF-8425-A2B6AC253C12}"/>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10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587-4389-BCFC-88F943A48DDE}"/>
              </c:ext>
            </c:extLst>
          </c:dPt>
          <c:dPt>
            <c:idx val="1"/>
            <c:bubble3D val="0"/>
            <c:spPr>
              <a:solidFill>
                <a:srgbClr val="FFFF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587-4389-BCFC-88F943A48DDE}"/>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Hoja1!$I$268:$J$268</c:f>
              <c:strCache>
                <c:ptCount val="2"/>
                <c:pt idx="0">
                  <c:v>% Por cumplir</c:v>
                </c:pt>
                <c:pt idx="1">
                  <c:v>% Cumplimiento a la fecha</c:v>
                </c:pt>
              </c:strCache>
            </c:strRef>
          </c:cat>
          <c:val>
            <c:numRef>
              <c:f>Hoja1!$I$269:$J$269</c:f>
              <c:numCache>
                <c:formatCode>0%</c:formatCode>
                <c:ptCount val="2"/>
                <c:pt idx="0">
                  <c:v>0.59090909090909083</c:v>
                </c:pt>
                <c:pt idx="1">
                  <c:v>0.40909090909090912</c:v>
                </c:pt>
              </c:numCache>
            </c:numRef>
          </c:val>
          <c:extLst>
            <c:ext xmlns:c16="http://schemas.microsoft.com/office/drawing/2014/chart" uri="{C3380CC4-5D6E-409C-BE32-E72D297353CC}">
              <c16:uniqueId val="{00000004-E587-4389-BCFC-88F943A48DDE}"/>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10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39E-4C8F-854D-44DC77E5E2E4}"/>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39E-4C8F-854D-44DC77E5E2E4}"/>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Hoja1!$I$27:$J$27</c:f>
              <c:strCache>
                <c:ptCount val="2"/>
                <c:pt idx="0">
                  <c:v>% Por cumplir</c:v>
                </c:pt>
                <c:pt idx="1">
                  <c:v>% Cumplimiento a la fecha</c:v>
                </c:pt>
              </c:strCache>
            </c:strRef>
          </c:cat>
          <c:val>
            <c:numRef>
              <c:f>Hoja1!$I$28:$J$28</c:f>
              <c:numCache>
                <c:formatCode>0%</c:formatCode>
                <c:ptCount val="2"/>
                <c:pt idx="0">
                  <c:v>0.15277777777777779</c:v>
                </c:pt>
                <c:pt idx="1">
                  <c:v>0.84722222222222221</c:v>
                </c:pt>
              </c:numCache>
            </c:numRef>
          </c:val>
          <c:extLst>
            <c:ext xmlns:c16="http://schemas.microsoft.com/office/drawing/2014/chart" uri="{C3380CC4-5D6E-409C-BE32-E72D297353CC}">
              <c16:uniqueId val="{00000004-739E-4C8F-854D-44DC77E5E2E4}"/>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10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tx>
            <c:strRef>
              <c:f>Hoja1!$H$288</c:f>
              <c:strCache>
                <c:ptCount val="1"/>
                <c:pt idx="0">
                  <c:v>100%</c:v>
                </c:pt>
              </c:strCache>
            </c:strRef>
          </c:tx>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5099-4A8B-BE4E-BC8845B00216}"/>
              </c:ext>
            </c:extLst>
          </c:dPt>
          <c:dPt>
            <c:idx val="1"/>
            <c:bubble3D val="0"/>
            <c:spPr>
              <a:solidFill>
                <a:srgbClr val="FFFF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5099-4A8B-BE4E-BC8845B00216}"/>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Hoja1!$I$287:$J$287</c:f>
              <c:strCache>
                <c:ptCount val="2"/>
                <c:pt idx="0">
                  <c:v>% Por cumplir</c:v>
                </c:pt>
                <c:pt idx="1">
                  <c:v>% Cumplimiento a la fecha</c:v>
                </c:pt>
              </c:strCache>
            </c:strRef>
          </c:cat>
          <c:val>
            <c:numRef>
              <c:f>Hoja1!$I$288:$J$288</c:f>
              <c:numCache>
                <c:formatCode>0%</c:formatCode>
                <c:ptCount val="2"/>
                <c:pt idx="0">
                  <c:v>0.5</c:v>
                </c:pt>
                <c:pt idx="1">
                  <c:v>0.5</c:v>
                </c:pt>
              </c:numCache>
            </c:numRef>
          </c:val>
          <c:extLst>
            <c:ext xmlns:c16="http://schemas.microsoft.com/office/drawing/2014/chart" uri="{C3380CC4-5D6E-409C-BE32-E72D297353CC}">
              <c16:uniqueId val="{00000004-5099-4A8B-BE4E-BC8845B00216}"/>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10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894-4EF9-8AE8-00C443DA1428}"/>
              </c:ext>
            </c:extLst>
          </c:dPt>
          <c:dPt>
            <c:idx val="1"/>
            <c:bubble3D val="0"/>
            <c:spPr>
              <a:solidFill>
                <a:srgbClr val="FFFF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894-4EF9-8AE8-00C443DA142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Hoja1!$I$306:$J$306</c:f>
              <c:strCache>
                <c:ptCount val="2"/>
                <c:pt idx="0">
                  <c:v>% Por cumplir</c:v>
                </c:pt>
                <c:pt idx="1">
                  <c:v>% Cumplimiento a la fecha</c:v>
                </c:pt>
              </c:strCache>
            </c:strRef>
          </c:cat>
          <c:val>
            <c:numRef>
              <c:f>Hoja1!$I$307:$J$307</c:f>
              <c:numCache>
                <c:formatCode>0%</c:formatCode>
                <c:ptCount val="2"/>
                <c:pt idx="0">
                  <c:v>0.625</c:v>
                </c:pt>
                <c:pt idx="1">
                  <c:v>0.375</c:v>
                </c:pt>
              </c:numCache>
            </c:numRef>
          </c:val>
          <c:extLst>
            <c:ext xmlns:c16="http://schemas.microsoft.com/office/drawing/2014/chart" uri="{C3380CC4-5D6E-409C-BE32-E72D297353CC}">
              <c16:uniqueId val="{00000004-2894-4EF9-8AE8-00C443DA1428}"/>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10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D0D-499E-B364-49992DDB3A12}"/>
              </c:ext>
            </c:extLst>
          </c:dPt>
          <c:dPt>
            <c:idx val="1"/>
            <c:bubble3D val="0"/>
            <c:spPr>
              <a:solidFill>
                <a:srgbClr val="FFFF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D0D-499E-B364-49992DDB3A12}"/>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Hoja1!$I$322:$J$322</c:f>
              <c:strCache>
                <c:ptCount val="2"/>
                <c:pt idx="0">
                  <c:v>% Por cumplir</c:v>
                </c:pt>
                <c:pt idx="1">
                  <c:v>% Cumplimiento a la fecha</c:v>
                </c:pt>
              </c:strCache>
            </c:strRef>
          </c:cat>
          <c:val>
            <c:numRef>
              <c:f>Hoja1!$I$323:$J$323</c:f>
              <c:numCache>
                <c:formatCode>0%</c:formatCode>
                <c:ptCount val="2"/>
                <c:pt idx="0">
                  <c:v>0.48333333333333328</c:v>
                </c:pt>
                <c:pt idx="1">
                  <c:v>0.51666666666666672</c:v>
                </c:pt>
              </c:numCache>
            </c:numRef>
          </c:val>
          <c:extLst>
            <c:ext xmlns:c16="http://schemas.microsoft.com/office/drawing/2014/chart" uri="{C3380CC4-5D6E-409C-BE32-E72D297353CC}">
              <c16:uniqueId val="{00000004-BD0D-499E-B364-49992DDB3A12}"/>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10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E16-4139-BD83-351BEC103CAD}"/>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E16-4139-BD83-351BEC103CAD}"/>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Hoja1!$I$424:$J$424</c:f>
              <c:strCache>
                <c:ptCount val="2"/>
                <c:pt idx="0">
                  <c:v>% Por cumplir</c:v>
                </c:pt>
                <c:pt idx="1">
                  <c:v>% Cumplimiento a la fecha</c:v>
                </c:pt>
              </c:strCache>
            </c:strRef>
          </c:cat>
          <c:val>
            <c:numRef>
              <c:f>Hoja1!$I$425:$J$425</c:f>
              <c:numCache>
                <c:formatCode>0%</c:formatCode>
                <c:ptCount val="2"/>
                <c:pt idx="0">
                  <c:v>0.14552083333333332</c:v>
                </c:pt>
                <c:pt idx="1">
                  <c:v>0.85447916666666668</c:v>
                </c:pt>
              </c:numCache>
            </c:numRef>
          </c:val>
          <c:extLst>
            <c:ext xmlns:c16="http://schemas.microsoft.com/office/drawing/2014/chart" uri="{C3380CC4-5D6E-409C-BE32-E72D297353CC}">
              <c16:uniqueId val="{00000004-7E16-4139-BD83-351BEC103CAD}"/>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10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EC-45B3-8A05-A726911DDF41}"/>
              </c:ext>
            </c:extLst>
          </c:dPt>
          <c:dPt>
            <c:idx val="1"/>
            <c:bubble3D val="0"/>
            <c:spPr>
              <a:solidFill>
                <a:srgbClr val="FFFF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EC-45B3-8A05-A726911DDF4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Hoja1!$I$322:$J$322</c:f>
              <c:strCache>
                <c:ptCount val="2"/>
                <c:pt idx="0">
                  <c:v>% Por cumplir</c:v>
                </c:pt>
                <c:pt idx="1">
                  <c:v>% Cumplimiento a la fecha</c:v>
                </c:pt>
              </c:strCache>
            </c:strRef>
          </c:cat>
          <c:val>
            <c:numRef>
              <c:f>Hoja1!$I$323:$J$323</c:f>
              <c:numCache>
                <c:formatCode>0%</c:formatCode>
                <c:ptCount val="2"/>
                <c:pt idx="0">
                  <c:v>0.48333333333333328</c:v>
                </c:pt>
                <c:pt idx="1">
                  <c:v>0.51666666666666672</c:v>
                </c:pt>
              </c:numCache>
            </c:numRef>
          </c:val>
          <c:extLst>
            <c:ext xmlns:c16="http://schemas.microsoft.com/office/drawing/2014/chart" uri="{C3380CC4-5D6E-409C-BE32-E72D297353CC}">
              <c16:uniqueId val="{00000004-3AEC-45B3-8A05-A726911DDF41}"/>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10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037-4457-8567-0104678FBE50}"/>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037-4457-8567-0104678FBE5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Hoja1!$I$392:$J$392</c:f>
              <c:strCache>
                <c:ptCount val="2"/>
                <c:pt idx="0">
                  <c:v>% Por cumplir</c:v>
                </c:pt>
                <c:pt idx="1">
                  <c:v>% Cumplimiento a la fecha</c:v>
                </c:pt>
              </c:strCache>
            </c:strRef>
          </c:cat>
          <c:val>
            <c:numRef>
              <c:f>Hoja1!$I$393:$J$393</c:f>
              <c:numCache>
                <c:formatCode>0%</c:formatCode>
                <c:ptCount val="2"/>
                <c:pt idx="0">
                  <c:v>0.85984126984126985</c:v>
                </c:pt>
                <c:pt idx="1">
                  <c:v>0.14015873015873015</c:v>
                </c:pt>
              </c:numCache>
            </c:numRef>
          </c:val>
          <c:extLst>
            <c:ext xmlns:c16="http://schemas.microsoft.com/office/drawing/2014/chart" uri="{C3380CC4-5D6E-409C-BE32-E72D297353CC}">
              <c16:uniqueId val="{00000004-F037-4457-8567-0104678FBE50}"/>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10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D18-42F5-B18F-A8D0C2D2F3FE}"/>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D18-42F5-B18F-A8D0C2D2F3FE}"/>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Hoja1!$I$442:$J$442</c:f>
              <c:strCache>
                <c:ptCount val="2"/>
                <c:pt idx="0">
                  <c:v>% Por cumplir</c:v>
                </c:pt>
                <c:pt idx="1">
                  <c:v>% Cumplimiento a la fecha</c:v>
                </c:pt>
              </c:strCache>
            </c:strRef>
          </c:cat>
          <c:val>
            <c:numRef>
              <c:f>Hoja1!$I$443:$J$443</c:f>
              <c:numCache>
                <c:formatCode>0%</c:formatCode>
                <c:ptCount val="2"/>
                <c:pt idx="0">
                  <c:v>0.26765188834154352</c:v>
                </c:pt>
                <c:pt idx="1">
                  <c:v>0.73234811165845648</c:v>
                </c:pt>
              </c:numCache>
            </c:numRef>
          </c:val>
          <c:extLst>
            <c:ext xmlns:c16="http://schemas.microsoft.com/office/drawing/2014/chart" uri="{C3380CC4-5D6E-409C-BE32-E72D297353CC}">
              <c16:uniqueId val="{00000004-2D18-42F5-B18F-A8D0C2D2F3FE}"/>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10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6445-4D2C-86BA-6D12F1CE6B8B}"/>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6445-4D2C-86BA-6D12F1CE6B8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Hoja1!$I$477:$J$477</c:f>
              <c:strCache>
                <c:ptCount val="2"/>
                <c:pt idx="0">
                  <c:v>% Por cumplir</c:v>
                </c:pt>
                <c:pt idx="1">
                  <c:v>% Cumplimiento a la fecha</c:v>
                </c:pt>
              </c:strCache>
            </c:strRef>
          </c:cat>
          <c:val>
            <c:numRef>
              <c:f>Hoja1!$I$478:$J$478</c:f>
              <c:numCache>
                <c:formatCode>0%</c:formatCode>
                <c:ptCount val="2"/>
                <c:pt idx="0">
                  <c:v>0.22499999999999998</c:v>
                </c:pt>
                <c:pt idx="1">
                  <c:v>0.77500000000000002</c:v>
                </c:pt>
              </c:numCache>
            </c:numRef>
          </c:val>
          <c:extLst>
            <c:ext xmlns:c16="http://schemas.microsoft.com/office/drawing/2014/chart" uri="{C3380CC4-5D6E-409C-BE32-E72D297353CC}">
              <c16:uniqueId val="{00000004-6445-4D2C-86BA-6D12F1CE6B8B}"/>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10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161-4D1E-9ED8-66FB496FB76B}"/>
              </c:ext>
            </c:extLst>
          </c:dPt>
          <c:dPt>
            <c:idx val="1"/>
            <c:bubble3D val="0"/>
            <c:spPr>
              <a:solidFill>
                <a:srgbClr val="FFFF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161-4D1E-9ED8-66FB496FB76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Hoja1!$I$424:$J$424</c:f>
              <c:strCache>
                <c:ptCount val="2"/>
                <c:pt idx="0">
                  <c:v>% Por cumplir</c:v>
                </c:pt>
                <c:pt idx="1">
                  <c:v>% Cumplimiento a la fecha</c:v>
                </c:pt>
              </c:strCache>
            </c:strRef>
          </c:cat>
          <c:val>
            <c:numRef>
              <c:f>Hoja1!$I$425:$J$425</c:f>
              <c:numCache>
                <c:formatCode>0%</c:formatCode>
                <c:ptCount val="2"/>
                <c:pt idx="0">
                  <c:v>0.14552083333333332</c:v>
                </c:pt>
                <c:pt idx="1">
                  <c:v>0.85447916666666668</c:v>
                </c:pt>
              </c:numCache>
            </c:numRef>
          </c:val>
          <c:extLst>
            <c:ext xmlns:c16="http://schemas.microsoft.com/office/drawing/2014/chart" uri="{C3380CC4-5D6E-409C-BE32-E72D297353CC}">
              <c16:uniqueId val="{00000004-7161-4D1E-9ED8-66FB496FB76B}"/>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E57-4CB3-BD83-31FF9C1C8240}"/>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E57-4CB3-BD83-31FF9C1C824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Hoja1!$I$408:$J$408</c:f>
              <c:strCache>
                <c:ptCount val="2"/>
                <c:pt idx="0">
                  <c:v>% Por cumplir</c:v>
                </c:pt>
                <c:pt idx="1">
                  <c:v>% Cumplimiento a la fecha</c:v>
                </c:pt>
              </c:strCache>
            </c:strRef>
          </c:cat>
          <c:val>
            <c:numRef>
              <c:f>Hoja1!$I$409:$J$409</c:f>
              <c:numCache>
                <c:formatCode>0%</c:formatCode>
                <c:ptCount val="2"/>
                <c:pt idx="0">
                  <c:v>1</c:v>
                </c:pt>
                <c:pt idx="1">
                  <c:v>0</c:v>
                </c:pt>
              </c:numCache>
            </c:numRef>
          </c:val>
          <c:extLst>
            <c:ext xmlns:c16="http://schemas.microsoft.com/office/drawing/2014/chart" uri="{C3380CC4-5D6E-409C-BE32-E72D297353CC}">
              <c16:uniqueId val="{00000004-EE57-4CB3-BD83-31FF9C1C8240}"/>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10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92D-4ACE-B6DA-4B7AEEB33B5D}"/>
              </c:ext>
            </c:extLst>
          </c:dPt>
          <c:dPt>
            <c:idx val="1"/>
            <c:bubble3D val="0"/>
            <c:spPr>
              <a:solidFill>
                <a:srgbClr val="FFFF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92D-4ACE-B6DA-4B7AEEB33B5D}"/>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Hoja1!$I$45:$J$45</c:f>
              <c:strCache>
                <c:ptCount val="2"/>
                <c:pt idx="0">
                  <c:v>% Por cumplir</c:v>
                </c:pt>
                <c:pt idx="1">
                  <c:v>% Cumplimiento a la fecha</c:v>
                </c:pt>
              </c:strCache>
            </c:strRef>
          </c:cat>
          <c:val>
            <c:numRef>
              <c:f>Hoja1!$I$46:$J$46</c:f>
              <c:numCache>
                <c:formatCode>0%</c:formatCode>
                <c:ptCount val="2"/>
                <c:pt idx="0">
                  <c:v>0.55049517602709086</c:v>
                </c:pt>
                <c:pt idx="1">
                  <c:v>0.44950482397290908</c:v>
                </c:pt>
              </c:numCache>
            </c:numRef>
          </c:val>
          <c:extLst>
            <c:ext xmlns:c16="http://schemas.microsoft.com/office/drawing/2014/chart" uri="{C3380CC4-5D6E-409C-BE32-E72D297353CC}">
              <c16:uniqueId val="{00000004-392D-4ACE-B6DA-4B7AEEB33B5D}"/>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10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A3A-4E6C-AA6E-0A46EEBB1173}"/>
              </c:ext>
            </c:extLst>
          </c:dPt>
          <c:dPt>
            <c:idx val="1"/>
            <c:bubble3D val="0"/>
            <c:spPr>
              <a:solidFill>
                <a:srgbClr val="FFFF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A3A-4E6C-AA6E-0A46EEBB117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Hoja1!$I$339:$J$339</c:f>
              <c:strCache>
                <c:ptCount val="2"/>
                <c:pt idx="0">
                  <c:v>% Por cumplir</c:v>
                </c:pt>
                <c:pt idx="1">
                  <c:v>% Cumplimiento a la fecha</c:v>
                </c:pt>
              </c:strCache>
            </c:strRef>
          </c:cat>
          <c:val>
            <c:numRef>
              <c:f>Hoja1!$I$340:$J$340</c:f>
              <c:numCache>
                <c:formatCode>0%</c:formatCode>
                <c:ptCount val="2"/>
                <c:pt idx="0">
                  <c:v>0.72594025098333015</c:v>
                </c:pt>
                <c:pt idx="1">
                  <c:v>0.2740597490166698</c:v>
                </c:pt>
              </c:numCache>
            </c:numRef>
          </c:val>
          <c:extLst>
            <c:ext xmlns:c16="http://schemas.microsoft.com/office/drawing/2014/chart" uri="{C3380CC4-5D6E-409C-BE32-E72D297353CC}">
              <c16:uniqueId val="{00000004-FA3A-4E6C-AA6E-0A46EEBB1173}"/>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10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66A4-4944-868C-1961543DD5AB}"/>
              </c:ext>
            </c:extLst>
          </c:dPt>
          <c:dPt>
            <c:idx val="1"/>
            <c:bubble3D val="0"/>
            <c:spPr>
              <a:solidFill>
                <a:srgbClr val="FFFF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66A4-4944-868C-1961543DD5A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Hoja1!$I$98:$J$98</c:f>
              <c:strCache>
                <c:ptCount val="2"/>
                <c:pt idx="0">
                  <c:v>% Por cumplir</c:v>
                </c:pt>
                <c:pt idx="1">
                  <c:v>% Cumplimiento a la fecha</c:v>
                </c:pt>
              </c:strCache>
            </c:strRef>
          </c:cat>
          <c:val>
            <c:numRef>
              <c:f>Hoja1!$I$99:$J$99</c:f>
              <c:numCache>
                <c:formatCode>0%</c:formatCode>
                <c:ptCount val="2"/>
                <c:pt idx="0">
                  <c:v>0.54166666666666663</c:v>
                </c:pt>
                <c:pt idx="1">
                  <c:v>0.45833333333333337</c:v>
                </c:pt>
              </c:numCache>
            </c:numRef>
          </c:val>
          <c:extLst>
            <c:ext xmlns:c16="http://schemas.microsoft.com/office/drawing/2014/chart" uri="{C3380CC4-5D6E-409C-BE32-E72D297353CC}">
              <c16:uniqueId val="{00000004-66A4-4944-868C-1961543DD5AB}"/>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10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5F1-4F94-9FDF-F1087BDF9FA8}"/>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5F1-4F94-9FDF-F1087BDF9FA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Hoja1!$I$224:$J$224</c:f>
              <c:strCache>
                <c:ptCount val="2"/>
                <c:pt idx="0">
                  <c:v>% Por cumplir</c:v>
                </c:pt>
                <c:pt idx="1">
                  <c:v>% Cumplimiento a la fecha</c:v>
                </c:pt>
              </c:strCache>
            </c:strRef>
          </c:cat>
          <c:val>
            <c:numRef>
              <c:f>Hoja1!$I$225:$J$225</c:f>
              <c:numCache>
                <c:formatCode>0%</c:formatCode>
                <c:ptCount val="2"/>
                <c:pt idx="0">
                  <c:v>0.29269143554857835</c:v>
                </c:pt>
                <c:pt idx="1">
                  <c:v>0.70730856445142165</c:v>
                </c:pt>
              </c:numCache>
            </c:numRef>
          </c:val>
          <c:extLst>
            <c:ext xmlns:c16="http://schemas.microsoft.com/office/drawing/2014/chart" uri="{C3380CC4-5D6E-409C-BE32-E72D297353CC}">
              <c16:uniqueId val="{00000004-75F1-4F94-9FDF-F1087BDF9FA8}"/>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10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1"/>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5BA2-4BE8-9689-4E4D6A6BDDF6}"/>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E-5BA2-4BE8-9689-4E4D6A6BDDF6}"/>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Lit>
              <c:ptCount val="1"/>
              <c:pt idx="0">
                <c:v>% Cumplimiento a la fecha</c:v>
              </c:pt>
            </c:strLit>
          </c:cat>
          <c:val>
            <c:numRef>
              <c:f>Hoja1!$I$463:$J$463</c:f>
              <c:numCache>
                <c:formatCode>0%</c:formatCode>
                <c:ptCount val="2"/>
                <c:pt idx="0">
                  <c:v>0.11111111111111116</c:v>
                </c:pt>
                <c:pt idx="1">
                  <c:v>0.88888888888888884</c:v>
                </c:pt>
              </c:numCache>
            </c:numRef>
          </c:val>
          <c:extLst>
            <c:ext xmlns:c16="http://schemas.microsoft.com/office/drawing/2014/chart" uri="{C3380CC4-5D6E-409C-BE32-E72D297353CC}">
              <c16:uniqueId val="{0000000C-5BA2-4BE8-9689-4E4D6A6BDDF6}"/>
            </c:ext>
          </c:extLst>
        </c:ser>
        <c:ser>
          <c:idx val="0"/>
          <c:order val="1"/>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8-5BA2-4BE8-9689-4E4D6A6BDDF6}"/>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A-5BA2-4BE8-9689-4E4D6A6BDDF6}"/>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Hoja1!$I$442:$J$442</c:f>
              <c:strCache>
                <c:ptCount val="2"/>
                <c:pt idx="0">
                  <c:v>% Por cumplir</c:v>
                </c:pt>
                <c:pt idx="1">
                  <c:v>% Cumplimiento a la fecha</c:v>
                </c:pt>
              </c:strCache>
            </c:strRef>
          </c:cat>
          <c:val>
            <c:numRef>
              <c:f>Hoja1!$I$443:$J$443</c:f>
              <c:numCache>
                <c:formatCode>0%</c:formatCode>
                <c:ptCount val="2"/>
                <c:pt idx="0">
                  <c:v>0.26765188834154352</c:v>
                </c:pt>
                <c:pt idx="1">
                  <c:v>0.73234811165845648</c:v>
                </c:pt>
              </c:numCache>
            </c:numRef>
          </c:val>
          <c:extLst>
            <c:ext xmlns:c16="http://schemas.microsoft.com/office/drawing/2014/chart" uri="{C3380CC4-5D6E-409C-BE32-E72D297353CC}">
              <c16:uniqueId val="{0000000B-5BA2-4BE8-9689-4E4D6A6BDDF6}"/>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1000" b="0" i="0" u="none" strike="noStrike" kern="1200" baseline="0">
              <a:solidFill>
                <a:schemeClr val="dk1">
                  <a:lumMod val="75000"/>
                  <a:lumOff val="25000"/>
                </a:schemeClr>
              </a:solidFill>
              <a:latin typeface="+mn-lt"/>
              <a:ea typeface="+mn-ea"/>
              <a:cs typeface="+mn-cs"/>
            </a:defRPr>
          </a:pPr>
          <a:endParaRPr lang="es-EC"/>
        </a:p>
      </c:txPr>
    </c:legend>
    <c:plotVisOnly val="1"/>
    <c:dispBlanksAs val="gap"/>
    <c:showDLblsOverMax val="0"/>
    <c:extLst/>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823932722695378E-3"/>
          <c:y val="5.8760853061580617E-2"/>
          <c:w val="0.9965081090231781"/>
          <c:h val="0.64780502652184313"/>
        </c:manualLayout>
      </c:layout>
      <c:bar3DChart>
        <c:barDir val="col"/>
        <c:grouping val="stacked"/>
        <c:varyColors val="0"/>
        <c:ser>
          <c:idx val="0"/>
          <c:order val="0"/>
          <c:spPr>
            <a:solidFill>
              <a:srgbClr val="00B050"/>
            </a:solidFill>
            <a:ln>
              <a:noFill/>
            </a:ln>
            <a:effectLst/>
            <a:sp3d/>
          </c:spPr>
          <c:invertIfNegative val="0"/>
          <c:cat>
            <c:strRef>
              <c:f>'Hoja 3'!$A$1:$AN$1</c:f>
              <c:strCache>
                <c:ptCount val="40"/>
                <c:pt idx="0">
                  <c:v>CCPD</c:v>
                </c:pt>
                <c:pt idx="1">
                  <c:v>JCPD</c:v>
                </c:pt>
                <c:pt idx="2">
                  <c:v>SECRETARIA GENERAL</c:v>
                </c:pt>
                <c:pt idx="3">
                  <c:v>ARCHIVO INSTITUCIONAL</c:v>
                </c:pt>
                <c:pt idx="4">
                  <c:v>ASESORÍA INSTITUCIONAL</c:v>
                </c:pt>
                <c:pt idx="5">
                  <c:v>PROCURADURÍA SINDICA</c:v>
                </c:pt>
                <c:pt idx="6">
                  <c:v>PARTICIPACIÓN CIUDADANA</c:v>
                </c:pt>
                <c:pt idx="7">
                  <c:v>COORDINACION DE COMUNICACIÓN Y R.P.</c:v>
                </c:pt>
                <c:pt idx="8">
                  <c:v>COORDINACION DE PLANIFICACION INST</c:v>
                </c:pt>
                <c:pt idx="9">
                  <c:v>DIRECCIÓN FINANCIERA</c:v>
                </c:pt>
                <c:pt idx="10">
                  <c:v>CONTABILIDAD</c:v>
                </c:pt>
                <c:pt idx="11">
                  <c:v>TESORERIA Y RECAUDACION</c:v>
                </c:pt>
                <c:pt idx="12">
                  <c:v>RENTAS</c:v>
                </c:pt>
                <c:pt idx="13">
                  <c:v>DIRECCIÓN DE TALENTO HUMANO</c:v>
                </c:pt>
                <c:pt idx="14">
                  <c:v>ATENCION AL USUARIO</c:v>
                </c:pt>
                <c:pt idx="15">
                  <c:v>SALUD Y  SEGURIDAD OCUPACIONAL</c:v>
                </c:pt>
                <c:pt idx="16">
                  <c:v>BIENESTAR SOCIAL</c:v>
                </c:pt>
                <c:pt idx="17">
                  <c:v>DIRECCIÓN ADMINISTRATIVA</c:v>
                </c:pt>
                <c:pt idx="18">
                  <c:v>COMPRAS PUBLICAS</c:v>
                </c:pt>
                <c:pt idx="19">
                  <c:v>ADMINISTRACION DE BIENES Y M.</c:v>
                </c:pt>
                <c:pt idx="20">
                  <c:v>TECNOLOGÍA DE INFORMACION</c:v>
                </c:pt>
                <c:pt idx="21">
                  <c:v>CONTROL Y VIGILANCIA DE LOS BIENES P.</c:v>
                </c:pt>
                <c:pt idx="22">
                  <c:v>REGISTRO DE LA PROPIEDAD Y MERCANTIL</c:v>
                </c:pt>
                <c:pt idx="23">
                  <c:v>DIRECCION DDYOOTT</c:v>
                </c:pt>
                <c:pt idx="24">
                  <c:v>OBRAS PUBLICAS, FISCALIZACION Y P.</c:v>
                </c:pt>
                <c:pt idx="25">
                  <c:v>PLANIFICACION URBANISTICA</c:v>
                </c:pt>
                <c:pt idx="26">
                  <c:v>AVALUO Y CATASTRO</c:v>
                </c:pt>
                <c:pt idx="27">
                  <c:v>PARQUE AUTOMOR</c:v>
                </c:pt>
                <c:pt idx="28">
                  <c:v>GESTION DE RIESGO</c:v>
                </c:pt>
                <c:pt idx="29">
                  <c:v>MOVILIDAD TRANSITO, SEGURIDAD VIAL</c:v>
                </c:pt>
                <c:pt idx="30">
                  <c:v>ADMINISTRACION DE TERMINAL</c:v>
                </c:pt>
                <c:pt idx="31">
                  <c:v>DIRECCION DDESCYT</c:v>
                </c:pt>
                <c:pt idx="32">
                  <c:v>DESARROLLO TURISTICO</c:v>
                </c:pt>
                <c:pt idx="33">
                  <c:v>DESARROLLO PRODUCTIVO Y PESQUERO</c:v>
                </c:pt>
                <c:pt idx="34">
                  <c:v>PATRIMONIO ARQUITECTONICO CYD</c:v>
                </c:pt>
                <c:pt idx="35">
                  <c:v>SALUD E INCLUSION SOCIAL </c:v>
                </c:pt>
                <c:pt idx="36">
                  <c:v>DIRECCION DE GESTION AMBIENTAL HYS</c:v>
                </c:pt>
                <c:pt idx="37">
                  <c:v>GESTION DE RECURSOS SOLIDOS HSCYM</c:v>
                </c:pt>
                <c:pt idx="38">
                  <c:v>GESTION AMBIENTAL RECURSOS NATURALES AVYEP</c:v>
                </c:pt>
                <c:pt idx="39">
                  <c:v>CONTRL DEL ORDEN PUBLICO</c:v>
                </c:pt>
              </c:strCache>
            </c:strRef>
          </c:cat>
          <c:val>
            <c:numRef>
              <c:f>'Hoja 3'!$A$2:$AN$2</c:f>
              <c:numCache>
                <c:formatCode>0%</c:formatCode>
                <c:ptCount val="40"/>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pt idx="37">
                  <c:v>0.05</c:v>
                </c:pt>
                <c:pt idx="38">
                  <c:v>0.05</c:v>
                </c:pt>
                <c:pt idx="39">
                  <c:v>0.05</c:v>
                </c:pt>
              </c:numCache>
            </c:numRef>
          </c:val>
          <c:extLst>
            <c:ext xmlns:c16="http://schemas.microsoft.com/office/drawing/2014/chart" uri="{C3380CC4-5D6E-409C-BE32-E72D297353CC}">
              <c16:uniqueId val="{00000000-23F8-4EE8-8785-B730802AEC34}"/>
            </c:ext>
          </c:extLst>
        </c:ser>
        <c:ser>
          <c:idx val="1"/>
          <c:order val="1"/>
          <c:spPr>
            <a:solidFill>
              <a:schemeClr val="bg2">
                <a:lumMod val="50000"/>
              </a:schemeClr>
            </a:solidFill>
            <a:ln>
              <a:noFill/>
            </a:ln>
            <a:effectLst/>
            <a:sp3d/>
          </c:spPr>
          <c:invertIfNegative val="0"/>
          <c:dPt>
            <c:idx val="0"/>
            <c:invertIfNegative val="0"/>
            <c:bubble3D val="0"/>
            <c:spPr>
              <a:solidFill>
                <a:schemeClr val="bg2">
                  <a:lumMod val="50000"/>
                </a:schemeClr>
              </a:solidFill>
              <a:ln>
                <a:noFill/>
              </a:ln>
              <a:effectLst/>
              <a:sp3d/>
            </c:spPr>
            <c:extLst>
              <c:ext xmlns:c16="http://schemas.microsoft.com/office/drawing/2014/chart" uri="{C3380CC4-5D6E-409C-BE32-E72D297353CC}">
                <c16:uniqueId val="{00000002-23F8-4EE8-8785-B730802AEC34}"/>
              </c:ext>
            </c:extLst>
          </c:dPt>
          <c:dPt>
            <c:idx val="5"/>
            <c:invertIfNegative val="0"/>
            <c:bubble3D val="0"/>
            <c:spPr>
              <a:solidFill>
                <a:schemeClr val="bg2">
                  <a:lumMod val="50000"/>
                </a:schemeClr>
              </a:solidFill>
              <a:ln>
                <a:noFill/>
              </a:ln>
              <a:effectLst/>
              <a:sp3d/>
            </c:spPr>
            <c:extLst>
              <c:ext xmlns:c16="http://schemas.microsoft.com/office/drawing/2014/chart" uri="{C3380CC4-5D6E-409C-BE32-E72D297353CC}">
                <c16:uniqueId val="{00000004-23F8-4EE8-8785-B730802AEC34}"/>
              </c:ext>
            </c:extLst>
          </c:dPt>
          <c:dPt>
            <c:idx val="7"/>
            <c:invertIfNegative val="0"/>
            <c:bubble3D val="0"/>
            <c:spPr>
              <a:solidFill>
                <a:schemeClr val="bg2">
                  <a:lumMod val="50000"/>
                </a:schemeClr>
              </a:solidFill>
              <a:ln>
                <a:noFill/>
              </a:ln>
              <a:effectLst/>
              <a:sp3d/>
            </c:spPr>
            <c:extLst>
              <c:ext xmlns:c16="http://schemas.microsoft.com/office/drawing/2014/chart" uri="{C3380CC4-5D6E-409C-BE32-E72D297353CC}">
                <c16:uniqueId val="{00000006-23F8-4EE8-8785-B730802AEC34}"/>
              </c:ext>
            </c:extLst>
          </c:dPt>
          <c:dPt>
            <c:idx val="8"/>
            <c:invertIfNegative val="0"/>
            <c:bubble3D val="0"/>
            <c:spPr>
              <a:solidFill>
                <a:schemeClr val="bg2">
                  <a:lumMod val="50000"/>
                </a:schemeClr>
              </a:solidFill>
              <a:ln>
                <a:noFill/>
              </a:ln>
              <a:effectLst/>
              <a:sp3d/>
            </c:spPr>
            <c:extLst>
              <c:ext xmlns:c16="http://schemas.microsoft.com/office/drawing/2014/chart" uri="{C3380CC4-5D6E-409C-BE32-E72D297353CC}">
                <c16:uniqueId val="{00000008-23F8-4EE8-8785-B730802AEC34}"/>
              </c:ext>
            </c:extLst>
          </c:dPt>
          <c:dPt>
            <c:idx val="9"/>
            <c:invertIfNegative val="0"/>
            <c:bubble3D val="0"/>
            <c:spPr>
              <a:solidFill>
                <a:schemeClr val="bg2">
                  <a:lumMod val="50000"/>
                </a:schemeClr>
              </a:solidFill>
              <a:ln>
                <a:noFill/>
              </a:ln>
              <a:effectLst/>
              <a:sp3d/>
            </c:spPr>
            <c:extLst>
              <c:ext xmlns:c16="http://schemas.microsoft.com/office/drawing/2014/chart" uri="{C3380CC4-5D6E-409C-BE32-E72D297353CC}">
                <c16:uniqueId val="{0000000A-23F8-4EE8-8785-B730802AEC34}"/>
              </c:ext>
            </c:extLst>
          </c:dPt>
          <c:dLbls>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'Hoja 3'!$A$1:$AN$1</c:f>
              <c:strCache>
                <c:ptCount val="40"/>
                <c:pt idx="0">
                  <c:v>CCPD</c:v>
                </c:pt>
                <c:pt idx="1">
                  <c:v>JCPD</c:v>
                </c:pt>
                <c:pt idx="2">
                  <c:v>SECRETARIA GENERAL</c:v>
                </c:pt>
                <c:pt idx="3">
                  <c:v>ARCHIVO INSTITUCIONAL</c:v>
                </c:pt>
                <c:pt idx="4">
                  <c:v>ASESORÍA INSTITUCIONAL</c:v>
                </c:pt>
                <c:pt idx="5">
                  <c:v>PROCURADURÍA SINDICA</c:v>
                </c:pt>
                <c:pt idx="6">
                  <c:v>PARTICIPACIÓN CIUDADANA</c:v>
                </c:pt>
                <c:pt idx="7">
                  <c:v>COORDINACION DE COMUNICACIÓN Y R.P.</c:v>
                </c:pt>
                <c:pt idx="8">
                  <c:v>COORDINACION DE PLANIFICACION INST</c:v>
                </c:pt>
                <c:pt idx="9">
                  <c:v>DIRECCIÓN FINANCIERA</c:v>
                </c:pt>
                <c:pt idx="10">
                  <c:v>CONTABILIDAD</c:v>
                </c:pt>
                <c:pt idx="11">
                  <c:v>TESORERIA Y RECAUDACION</c:v>
                </c:pt>
                <c:pt idx="12">
                  <c:v>RENTAS</c:v>
                </c:pt>
                <c:pt idx="13">
                  <c:v>DIRECCIÓN DE TALENTO HUMANO</c:v>
                </c:pt>
                <c:pt idx="14">
                  <c:v>ATENCION AL USUARIO</c:v>
                </c:pt>
                <c:pt idx="15">
                  <c:v>SALUD Y  SEGURIDAD OCUPACIONAL</c:v>
                </c:pt>
                <c:pt idx="16">
                  <c:v>BIENESTAR SOCIAL</c:v>
                </c:pt>
                <c:pt idx="17">
                  <c:v>DIRECCIÓN ADMINISTRATIVA</c:v>
                </c:pt>
                <c:pt idx="18">
                  <c:v>COMPRAS PUBLICAS</c:v>
                </c:pt>
                <c:pt idx="19">
                  <c:v>ADMINISTRACION DE BIENES Y M.</c:v>
                </c:pt>
                <c:pt idx="20">
                  <c:v>TECNOLOGÍA DE INFORMACION</c:v>
                </c:pt>
                <c:pt idx="21">
                  <c:v>CONTROL Y VIGILANCIA DE LOS BIENES P.</c:v>
                </c:pt>
                <c:pt idx="22">
                  <c:v>REGISTRO DE LA PROPIEDAD Y MERCANTIL</c:v>
                </c:pt>
                <c:pt idx="23">
                  <c:v>DIRECCION DDYOOTT</c:v>
                </c:pt>
                <c:pt idx="24">
                  <c:v>OBRAS PUBLICAS, FISCALIZACION Y P.</c:v>
                </c:pt>
                <c:pt idx="25">
                  <c:v>PLANIFICACION URBANISTICA</c:v>
                </c:pt>
                <c:pt idx="26">
                  <c:v>AVALUO Y CATASTRO</c:v>
                </c:pt>
                <c:pt idx="27">
                  <c:v>PARQUE AUTOMOR</c:v>
                </c:pt>
                <c:pt idx="28">
                  <c:v>GESTION DE RIESGO</c:v>
                </c:pt>
                <c:pt idx="29">
                  <c:v>MOVILIDAD TRANSITO, SEGURIDAD VIAL</c:v>
                </c:pt>
                <c:pt idx="30">
                  <c:v>ADMINISTRACION DE TERMINAL</c:v>
                </c:pt>
                <c:pt idx="31">
                  <c:v>DIRECCION DDESCYT</c:v>
                </c:pt>
                <c:pt idx="32">
                  <c:v>DESARROLLO TURISTICO</c:v>
                </c:pt>
                <c:pt idx="33">
                  <c:v>DESARROLLO PRODUCTIVO Y PESQUERO</c:v>
                </c:pt>
                <c:pt idx="34">
                  <c:v>PATRIMONIO ARQUITECTONICO CYD</c:v>
                </c:pt>
                <c:pt idx="35">
                  <c:v>SALUD E INCLUSION SOCIAL </c:v>
                </c:pt>
                <c:pt idx="36">
                  <c:v>DIRECCION DE GESTION AMBIENTAL HYS</c:v>
                </c:pt>
                <c:pt idx="37">
                  <c:v>GESTION DE RECURSOS SOLIDOS HSCYM</c:v>
                </c:pt>
                <c:pt idx="38">
                  <c:v>GESTION AMBIENTAL RECURSOS NATURALES AVYEP</c:v>
                </c:pt>
                <c:pt idx="39">
                  <c:v>CONTRL DEL ORDEN PUBLICO</c:v>
                </c:pt>
              </c:strCache>
            </c:strRef>
          </c:cat>
          <c:val>
            <c:numRef>
              <c:f>'Hoja 3'!$A$3:$AN$3</c:f>
              <c:numCache>
                <c:formatCode>0%</c:formatCode>
                <c:ptCount val="40"/>
                <c:pt idx="0">
                  <c:v>0.85</c:v>
                </c:pt>
                <c:pt idx="1">
                  <c:v>0.84722222222222221</c:v>
                </c:pt>
                <c:pt idx="2">
                  <c:v>0.44950482397290908</c:v>
                </c:pt>
                <c:pt idx="3">
                  <c:v>0.49809523809523809</c:v>
                </c:pt>
                <c:pt idx="4">
                  <c:v>0</c:v>
                </c:pt>
                <c:pt idx="5">
                  <c:v>0</c:v>
                </c:pt>
                <c:pt idx="6">
                  <c:v>0.45833333333333337</c:v>
                </c:pt>
                <c:pt idx="7">
                  <c:v>0</c:v>
                </c:pt>
                <c:pt idx="8">
                  <c:v>0.55000000000000004</c:v>
                </c:pt>
                <c:pt idx="9">
                  <c:v>0</c:v>
                </c:pt>
                <c:pt idx="10">
                  <c:v>0</c:v>
                </c:pt>
                <c:pt idx="11">
                  <c:v>0</c:v>
                </c:pt>
                <c:pt idx="12">
                  <c:v>0</c:v>
                </c:pt>
                <c:pt idx="13">
                  <c:v>0.64999999999999991</c:v>
                </c:pt>
                <c:pt idx="14">
                  <c:v>0.8231292517006803</c:v>
                </c:pt>
                <c:pt idx="15">
                  <c:v>0.56898013425873251</c:v>
                </c:pt>
                <c:pt idx="16">
                  <c:v>0.70730856445142165</c:v>
                </c:pt>
                <c:pt idx="17">
                  <c:v>0.60833333333333339</c:v>
                </c:pt>
                <c:pt idx="18">
                  <c:v>0.40909090909090912</c:v>
                </c:pt>
                <c:pt idx="19">
                  <c:v>0.5</c:v>
                </c:pt>
                <c:pt idx="20">
                  <c:v>0.375</c:v>
                </c:pt>
                <c:pt idx="21">
                  <c:v>0.51666666666666672</c:v>
                </c:pt>
                <c:pt idx="22">
                  <c:v>0.2740597490166698</c:v>
                </c:pt>
                <c:pt idx="23">
                  <c:v>0</c:v>
                </c:pt>
                <c:pt idx="24">
                  <c:v>0.14015873015873015</c:v>
                </c:pt>
                <c:pt idx="25">
                  <c:v>0</c:v>
                </c:pt>
                <c:pt idx="26">
                  <c:v>0.85447916666666668</c:v>
                </c:pt>
                <c:pt idx="27">
                  <c:v>0.73234811165845648</c:v>
                </c:pt>
                <c:pt idx="28">
                  <c:v>0.88888888888888884</c:v>
                </c:pt>
                <c:pt idx="29">
                  <c:v>0.77500000000000002</c:v>
                </c:pt>
                <c:pt idx="30">
                  <c:v>0</c:v>
                </c:pt>
                <c:pt idx="31">
                  <c:v>0.67499999999999993</c:v>
                </c:pt>
                <c:pt idx="32">
                  <c:v>0.92083333333333339</c:v>
                </c:pt>
                <c:pt idx="33">
                  <c:v>0.63107142857142862</c:v>
                </c:pt>
                <c:pt idx="34">
                  <c:v>0.68541666666666667</c:v>
                </c:pt>
                <c:pt idx="35">
                  <c:v>0.77500000000000002</c:v>
                </c:pt>
                <c:pt idx="36">
                  <c:v>0.89</c:v>
                </c:pt>
                <c:pt idx="37">
                  <c:v>0.19736842105263158</c:v>
                </c:pt>
                <c:pt idx="38">
                  <c:v>0.90909090909090906</c:v>
                </c:pt>
                <c:pt idx="39">
                  <c:v>0.6186666666666667</c:v>
                </c:pt>
              </c:numCache>
            </c:numRef>
          </c:val>
          <c:extLst>
            <c:ext xmlns:c16="http://schemas.microsoft.com/office/drawing/2014/chart" uri="{C3380CC4-5D6E-409C-BE32-E72D297353CC}">
              <c16:uniqueId val="{0000000B-23F8-4EE8-8785-B730802AEC34}"/>
            </c:ext>
          </c:extLst>
        </c:ser>
        <c:ser>
          <c:idx val="2"/>
          <c:order val="2"/>
          <c:spPr>
            <a:solidFill>
              <a:schemeClr val="bg1">
                <a:lumMod val="85000"/>
                <a:alpha val="50000"/>
              </a:schemeClr>
            </a:solidFill>
            <a:ln>
              <a:noFill/>
            </a:ln>
            <a:effectLst/>
            <a:sp3d/>
          </c:spPr>
          <c:invertIfNegative val="0"/>
          <c:cat>
            <c:strRef>
              <c:f>'Hoja 3'!$A$1:$AN$1</c:f>
              <c:strCache>
                <c:ptCount val="40"/>
                <c:pt idx="0">
                  <c:v>CCPD</c:v>
                </c:pt>
                <c:pt idx="1">
                  <c:v>JCPD</c:v>
                </c:pt>
                <c:pt idx="2">
                  <c:v>SECRETARIA GENERAL</c:v>
                </c:pt>
                <c:pt idx="3">
                  <c:v>ARCHIVO INSTITUCIONAL</c:v>
                </c:pt>
                <c:pt idx="4">
                  <c:v>ASESORÍA INSTITUCIONAL</c:v>
                </c:pt>
                <c:pt idx="5">
                  <c:v>PROCURADURÍA SINDICA</c:v>
                </c:pt>
                <c:pt idx="6">
                  <c:v>PARTICIPACIÓN CIUDADANA</c:v>
                </c:pt>
                <c:pt idx="7">
                  <c:v>COORDINACION DE COMUNICACIÓN Y R.P.</c:v>
                </c:pt>
                <c:pt idx="8">
                  <c:v>COORDINACION DE PLANIFICACION INST</c:v>
                </c:pt>
                <c:pt idx="9">
                  <c:v>DIRECCIÓN FINANCIERA</c:v>
                </c:pt>
                <c:pt idx="10">
                  <c:v>CONTABILIDAD</c:v>
                </c:pt>
                <c:pt idx="11">
                  <c:v>TESORERIA Y RECAUDACION</c:v>
                </c:pt>
                <c:pt idx="12">
                  <c:v>RENTAS</c:v>
                </c:pt>
                <c:pt idx="13">
                  <c:v>DIRECCIÓN DE TALENTO HUMANO</c:v>
                </c:pt>
                <c:pt idx="14">
                  <c:v>ATENCION AL USUARIO</c:v>
                </c:pt>
                <c:pt idx="15">
                  <c:v>SALUD Y  SEGURIDAD OCUPACIONAL</c:v>
                </c:pt>
                <c:pt idx="16">
                  <c:v>BIENESTAR SOCIAL</c:v>
                </c:pt>
                <c:pt idx="17">
                  <c:v>DIRECCIÓN ADMINISTRATIVA</c:v>
                </c:pt>
                <c:pt idx="18">
                  <c:v>COMPRAS PUBLICAS</c:v>
                </c:pt>
                <c:pt idx="19">
                  <c:v>ADMINISTRACION DE BIENES Y M.</c:v>
                </c:pt>
                <c:pt idx="20">
                  <c:v>TECNOLOGÍA DE INFORMACION</c:v>
                </c:pt>
                <c:pt idx="21">
                  <c:v>CONTROL Y VIGILANCIA DE LOS BIENES P.</c:v>
                </c:pt>
                <c:pt idx="22">
                  <c:v>REGISTRO DE LA PROPIEDAD Y MERCANTIL</c:v>
                </c:pt>
                <c:pt idx="23">
                  <c:v>DIRECCION DDYOOTT</c:v>
                </c:pt>
                <c:pt idx="24">
                  <c:v>OBRAS PUBLICAS, FISCALIZACION Y P.</c:v>
                </c:pt>
                <c:pt idx="25">
                  <c:v>PLANIFICACION URBANISTICA</c:v>
                </c:pt>
                <c:pt idx="26">
                  <c:v>AVALUO Y CATASTRO</c:v>
                </c:pt>
                <c:pt idx="27">
                  <c:v>PARQUE AUTOMOR</c:v>
                </c:pt>
                <c:pt idx="28">
                  <c:v>GESTION DE RIESGO</c:v>
                </c:pt>
                <c:pt idx="29">
                  <c:v>MOVILIDAD TRANSITO, SEGURIDAD VIAL</c:v>
                </c:pt>
                <c:pt idx="30">
                  <c:v>ADMINISTRACION DE TERMINAL</c:v>
                </c:pt>
                <c:pt idx="31">
                  <c:v>DIRECCION DDESCYT</c:v>
                </c:pt>
                <c:pt idx="32">
                  <c:v>DESARROLLO TURISTICO</c:v>
                </c:pt>
                <c:pt idx="33">
                  <c:v>DESARROLLO PRODUCTIVO Y PESQUERO</c:v>
                </c:pt>
                <c:pt idx="34">
                  <c:v>PATRIMONIO ARQUITECTONICO CYD</c:v>
                </c:pt>
                <c:pt idx="35">
                  <c:v>SALUD E INCLUSION SOCIAL </c:v>
                </c:pt>
                <c:pt idx="36">
                  <c:v>DIRECCION DE GESTION AMBIENTAL HYS</c:v>
                </c:pt>
                <c:pt idx="37">
                  <c:v>GESTION DE RECURSOS SOLIDOS HSCYM</c:v>
                </c:pt>
                <c:pt idx="38">
                  <c:v>GESTION AMBIENTAL RECURSOS NATURALES AVYEP</c:v>
                </c:pt>
                <c:pt idx="39">
                  <c:v>CONTRL DEL ORDEN PUBLICO</c:v>
                </c:pt>
              </c:strCache>
            </c:strRef>
          </c:cat>
          <c:val>
            <c:numRef>
              <c:f>'Hoja 3'!$A$4:$AN$4</c:f>
              <c:numCache>
                <c:formatCode>0%</c:formatCode>
                <c:ptCount val="40"/>
                <c:pt idx="0">
                  <c:v>0.15000000000000002</c:v>
                </c:pt>
                <c:pt idx="1">
                  <c:v>0.15277777777777779</c:v>
                </c:pt>
                <c:pt idx="2">
                  <c:v>0.55049517602709086</c:v>
                </c:pt>
                <c:pt idx="3">
                  <c:v>0.50190476190476185</c:v>
                </c:pt>
                <c:pt idx="4">
                  <c:v>1</c:v>
                </c:pt>
                <c:pt idx="5">
                  <c:v>1</c:v>
                </c:pt>
                <c:pt idx="6">
                  <c:v>0.54166666666666663</c:v>
                </c:pt>
                <c:pt idx="7">
                  <c:v>1</c:v>
                </c:pt>
                <c:pt idx="8">
                  <c:v>0.44999999999999996</c:v>
                </c:pt>
                <c:pt idx="9">
                  <c:v>1</c:v>
                </c:pt>
                <c:pt idx="10">
                  <c:v>1</c:v>
                </c:pt>
                <c:pt idx="11">
                  <c:v>1</c:v>
                </c:pt>
                <c:pt idx="12">
                  <c:v>1</c:v>
                </c:pt>
                <c:pt idx="13">
                  <c:v>0.35000000000000009</c:v>
                </c:pt>
                <c:pt idx="14">
                  <c:v>0.1768707482993197</c:v>
                </c:pt>
                <c:pt idx="15">
                  <c:v>0.43101986574126749</c:v>
                </c:pt>
                <c:pt idx="16">
                  <c:v>0.29269143554857835</c:v>
                </c:pt>
                <c:pt idx="17">
                  <c:v>0.39166666666666661</c:v>
                </c:pt>
                <c:pt idx="18">
                  <c:v>0.59090909090909083</c:v>
                </c:pt>
                <c:pt idx="19">
                  <c:v>0.5</c:v>
                </c:pt>
                <c:pt idx="20">
                  <c:v>0.625</c:v>
                </c:pt>
                <c:pt idx="21">
                  <c:v>0.48333333333333328</c:v>
                </c:pt>
                <c:pt idx="22">
                  <c:v>0.72594025098333015</c:v>
                </c:pt>
                <c:pt idx="23">
                  <c:v>1</c:v>
                </c:pt>
                <c:pt idx="24">
                  <c:v>0.85984126984126985</c:v>
                </c:pt>
                <c:pt idx="25">
                  <c:v>1</c:v>
                </c:pt>
                <c:pt idx="26">
                  <c:v>0.14552083333333332</c:v>
                </c:pt>
                <c:pt idx="27">
                  <c:v>0.26765188834154352</c:v>
                </c:pt>
                <c:pt idx="28">
                  <c:v>0.11111111111111116</c:v>
                </c:pt>
                <c:pt idx="29">
                  <c:v>0.22499999999999998</c:v>
                </c:pt>
                <c:pt idx="30">
                  <c:v>0</c:v>
                </c:pt>
                <c:pt idx="31">
                  <c:v>0.32500000000000007</c:v>
                </c:pt>
                <c:pt idx="32">
                  <c:v>7.9166666666666607E-2</c:v>
                </c:pt>
                <c:pt idx="33">
                  <c:v>0.36892857142857138</c:v>
                </c:pt>
                <c:pt idx="34">
                  <c:v>0.31458333333333333</c:v>
                </c:pt>
                <c:pt idx="35">
                  <c:v>0.22499999999999998</c:v>
                </c:pt>
                <c:pt idx="36">
                  <c:v>0.10999999999999999</c:v>
                </c:pt>
                <c:pt idx="37">
                  <c:v>0.80263157894736836</c:v>
                </c:pt>
                <c:pt idx="38">
                  <c:v>9.0909090909090939E-2</c:v>
                </c:pt>
                <c:pt idx="39">
                  <c:v>0.3813333333333333</c:v>
                </c:pt>
              </c:numCache>
            </c:numRef>
          </c:val>
          <c:extLst>
            <c:ext xmlns:c16="http://schemas.microsoft.com/office/drawing/2014/chart" uri="{C3380CC4-5D6E-409C-BE32-E72D297353CC}">
              <c16:uniqueId val="{0000000C-23F8-4EE8-8785-B730802AEC34}"/>
            </c:ext>
          </c:extLst>
        </c:ser>
        <c:ser>
          <c:idx val="3"/>
          <c:order val="3"/>
          <c:spPr>
            <a:solidFill>
              <a:srgbClr val="00B050"/>
            </a:solidFill>
            <a:ln>
              <a:noFill/>
            </a:ln>
            <a:effectLst/>
            <a:sp3d/>
          </c:spPr>
          <c:invertIfNegative val="0"/>
          <c:cat>
            <c:strRef>
              <c:f>'Hoja 3'!$A$1:$AN$1</c:f>
              <c:strCache>
                <c:ptCount val="40"/>
                <c:pt idx="0">
                  <c:v>CCPD</c:v>
                </c:pt>
                <c:pt idx="1">
                  <c:v>JCPD</c:v>
                </c:pt>
                <c:pt idx="2">
                  <c:v>SECRETARIA GENERAL</c:v>
                </c:pt>
                <c:pt idx="3">
                  <c:v>ARCHIVO INSTITUCIONAL</c:v>
                </c:pt>
                <c:pt idx="4">
                  <c:v>ASESORÍA INSTITUCIONAL</c:v>
                </c:pt>
                <c:pt idx="5">
                  <c:v>PROCURADURÍA SINDICA</c:v>
                </c:pt>
                <c:pt idx="6">
                  <c:v>PARTICIPACIÓN CIUDADANA</c:v>
                </c:pt>
                <c:pt idx="7">
                  <c:v>COORDINACION DE COMUNICACIÓN Y R.P.</c:v>
                </c:pt>
                <c:pt idx="8">
                  <c:v>COORDINACION DE PLANIFICACION INST</c:v>
                </c:pt>
                <c:pt idx="9">
                  <c:v>DIRECCIÓN FINANCIERA</c:v>
                </c:pt>
                <c:pt idx="10">
                  <c:v>CONTABILIDAD</c:v>
                </c:pt>
                <c:pt idx="11">
                  <c:v>TESORERIA Y RECAUDACION</c:v>
                </c:pt>
                <c:pt idx="12">
                  <c:v>RENTAS</c:v>
                </c:pt>
                <c:pt idx="13">
                  <c:v>DIRECCIÓN DE TALENTO HUMANO</c:v>
                </c:pt>
                <c:pt idx="14">
                  <c:v>ATENCION AL USUARIO</c:v>
                </c:pt>
                <c:pt idx="15">
                  <c:v>SALUD Y  SEGURIDAD OCUPACIONAL</c:v>
                </c:pt>
                <c:pt idx="16">
                  <c:v>BIENESTAR SOCIAL</c:v>
                </c:pt>
                <c:pt idx="17">
                  <c:v>DIRECCIÓN ADMINISTRATIVA</c:v>
                </c:pt>
                <c:pt idx="18">
                  <c:v>COMPRAS PUBLICAS</c:v>
                </c:pt>
                <c:pt idx="19">
                  <c:v>ADMINISTRACION DE BIENES Y M.</c:v>
                </c:pt>
                <c:pt idx="20">
                  <c:v>TECNOLOGÍA DE INFORMACION</c:v>
                </c:pt>
                <c:pt idx="21">
                  <c:v>CONTROL Y VIGILANCIA DE LOS BIENES P.</c:v>
                </c:pt>
                <c:pt idx="22">
                  <c:v>REGISTRO DE LA PROPIEDAD Y MERCANTIL</c:v>
                </c:pt>
                <c:pt idx="23">
                  <c:v>DIRECCION DDYOOTT</c:v>
                </c:pt>
                <c:pt idx="24">
                  <c:v>OBRAS PUBLICAS, FISCALIZACION Y P.</c:v>
                </c:pt>
                <c:pt idx="25">
                  <c:v>PLANIFICACION URBANISTICA</c:v>
                </c:pt>
                <c:pt idx="26">
                  <c:v>AVALUO Y CATASTRO</c:v>
                </c:pt>
                <c:pt idx="27">
                  <c:v>PARQUE AUTOMOR</c:v>
                </c:pt>
                <c:pt idx="28">
                  <c:v>GESTION DE RIESGO</c:v>
                </c:pt>
                <c:pt idx="29">
                  <c:v>MOVILIDAD TRANSITO, SEGURIDAD VIAL</c:v>
                </c:pt>
                <c:pt idx="30">
                  <c:v>ADMINISTRACION DE TERMINAL</c:v>
                </c:pt>
                <c:pt idx="31">
                  <c:v>DIRECCION DDESCYT</c:v>
                </c:pt>
                <c:pt idx="32">
                  <c:v>DESARROLLO TURISTICO</c:v>
                </c:pt>
                <c:pt idx="33">
                  <c:v>DESARROLLO PRODUCTIVO Y PESQUERO</c:v>
                </c:pt>
                <c:pt idx="34">
                  <c:v>PATRIMONIO ARQUITECTONICO CYD</c:v>
                </c:pt>
                <c:pt idx="35">
                  <c:v>SALUD E INCLUSION SOCIAL </c:v>
                </c:pt>
                <c:pt idx="36">
                  <c:v>DIRECCION DE GESTION AMBIENTAL HYS</c:v>
                </c:pt>
                <c:pt idx="37">
                  <c:v>GESTION DE RECURSOS SOLIDOS HSCYM</c:v>
                </c:pt>
                <c:pt idx="38">
                  <c:v>GESTION AMBIENTAL RECURSOS NATURALES AVYEP</c:v>
                </c:pt>
                <c:pt idx="39">
                  <c:v>CONTRL DEL ORDEN PUBLICO</c:v>
                </c:pt>
              </c:strCache>
            </c:strRef>
          </c:cat>
          <c:val>
            <c:numRef>
              <c:f>'Hoja 3'!$A$5:$AN$5</c:f>
              <c:numCache>
                <c:formatCode>0%</c:formatCode>
                <c:ptCount val="40"/>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pt idx="37">
                  <c:v>0.05</c:v>
                </c:pt>
                <c:pt idx="38">
                  <c:v>0.05</c:v>
                </c:pt>
                <c:pt idx="39">
                  <c:v>0.05</c:v>
                </c:pt>
              </c:numCache>
            </c:numRef>
          </c:val>
          <c:extLst>
            <c:ext xmlns:c16="http://schemas.microsoft.com/office/drawing/2014/chart" uri="{C3380CC4-5D6E-409C-BE32-E72D297353CC}">
              <c16:uniqueId val="{0000000D-23F8-4EE8-8785-B730802AEC34}"/>
            </c:ext>
          </c:extLst>
        </c:ser>
        <c:dLbls>
          <c:showLegendKey val="0"/>
          <c:showVal val="0"/>
          <c:showCatName val="0"/>
          <c:showSerName val="0"/>
          <c:showPercent val="0"/>
          <c:showBubbleSize val="0"/>
        </c:dLbls>
        <c:gapWidth val="68"/>
        <c:shape val="box"/>
        <c:axId val="934387456"/>
        <c:axId val="934384544"/>
        <c:axId val="0"/>
      </c:bar3DChart>
      <c:catAx>
        <c:axId val="934387456"/>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EC"/>
          </a:p>
        </c:txPr>
        <c:crossAx val="934384544"/>
        <c:crosses val="autoZero"/>
        <c:auto val="1"/>
        <c:lblAlgn val="ctr"/>
        <c:lblOffset val="100"/>
        <c:noMultiLvlLbl val="0"/>
      </c:catAx>
      <c:valAx>
        <c:axId val="934384544"/>
        <c:scaling>
          <c:orientation val="minMax"/>
        </c:scaling>
        <c:delete val="1"/>
        <c:axPos val="l"/>
        <c:numFmt formatCode="0%" sourceLinked="1"/>
        <c:majorTickMark val="out"/>
        <c:minorTickMark val="none"/>
        <c:tickLblPos val="nextTo"/>
        <c:crossAx val="934387456"/>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C" sz="1600" b="1"/>
              <a:t>CUMPLIMIENTO</a:t>
            </a:r>
            <a:r>
              <a:rPr lang="es-EC" sz="1600" b="1" baseline="0"/>
              <a:t> DE METAS POA INSTTIUCIONAL 2024</a:t>
            </a:r>
            <a:endParaRPr lang="es-EC" sz="16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C"/>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6935832051976534E-4"/>
          <c:y val="3.5468956974134769E-2"/>
          <c:w val="0.9965081090231781"/>
          <c:h val="0.66409837373045577"/>
        </c:manualLayout>
      </c:layout>
      <c:bar3DChart>
        <c:barDir val="col"/>
        <c:grouping val="stacked"/>
        <c:varyColors val="0"/>
        <c:ser>
          <c:idx val="0"/>
          <c:order val="0"/>
          <c:spPr>
            <a:solidFill>
              <a:srgbClr val="00B050"/>
            </a:solidFill>
            <a:ln>
              <a:noFill/>
            </a:ln>
            <a:effectLst/>
            <a:sp3d/>
          </c:spPr>
          <c:invertIfNegative val="0"/>
          <c:cat>
            <c:strRef>
              <c:extLst>
                <c:ext xmlns:c15="http://schemas.microsoft.com/office/drawing/2012/chart" uri="{02D57815-91ED-43cb-92C2-25804820EDAC}">
                  <c15:fullRef>
                    <c15:sqref>'Hoja 4'!$A$1:$P$1</c15:sqref>
                  </c15:fullRef>
                </c:ext>
              </c:extLst>
              <c:f>('Hoja 4'!$A$1:$C$1,'Hoja 4'!$E$1:$P$1)</c:f>
              <c:strCache>
                <c:ptCount val="15"/>
                <c:pt idx="0">
                  <c:v>CCPD</c:v>
                </c:pt>
                <c:pt idx="1">
                  <c:v>JCPD</c:v>
                </c:pt>
                <c:pt idx="2">
                  <c:v>SECRETARIA GENERAL</c:v>
                </c:pt>
                <c:pt idx="3">
                  <c:v>PROCURADURÍA SINDICA</c:v>
                </c:pt>
                <c:pt idx="4">
                  <c:v>PARTICIPACIÓN CIUDADANA</c:v>
                </c:pt>
                <c:pt idx="5">
                  <c:v>COORDINACION DE COMUNICACIÓN Y R.P.</c:v>
                </c:pt>
                <c:pt idx="6">
                  <c:v>COORDINACION DE PLANIFICACION INST</c:v>
                </c:pt>
                <c:pt idx="7">
                  <c:v>DIRECCIÓN FINANCIERA</c:v>
                </c:pt>
                <c:pt idx="8">
                  <c:v>DIRECCIÓN DE TALENTO HUMANO</c:v>
                </c:pt>
                <c:pt idx="9">
                  <c:v>DIRECCIÓN ADMINISTRATIVA</c:v>
                </c:pt>
                <c:pt idx="10">
                  <c:v>REGISTRO DE LA PROPIEDAD Y MERCANTIL</c:v>
                </c:pt>
                <c:pt idx="11">
                  <c:v>DIRECCION DDYOOTT</c:v>
                </c:pt>
                <c:pt idx="12">
                  <c:v>DIRECCION DDESCYT</c:v>
                </c:pt>
                <c:pt idx="13">
                  <c:v>DIRECCION DE GESTION AMBIENTAL HYS</c:v>
                </c:pt>
                <c:pt idx="14">
                  <c:v>CONTRL DEL ORDEN PUBLICO</c:v>
                </c:pt>
              </c:strCache>
            </c:strRef>
          </c:cat>
          <c:val>
            <c:numRef>
              <c:extLst>
                <c:ext xmlns:c15="http://schemas.microsoft.com/office/drawing/2012/chart" uri="{02D57815-91ED-43cb-92C2-25804820EDAC}">
                  <c15:fullRef>
                    <c15:sqref>'Hoja 4'!$A$2:$P$2</c15:sqref>
                  </c15:fullRef>
                </c:ext>
              </c:extLst>
              <c:f>('Hoja 4'!$A$2:$C$2,'Hoja 4'!$E$2:$P$2)</c:f>
              <c:numCache>
                <c:formatCode>0%</c:formatCode>
                <c:ptCount val="15"/>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numCache>
            </c:numRef>
          </c:val>
          <c:extLst>
            <c:ext xmlns:c16="http://schemas.microsoft.com/office/drawing/2014/chart" uri="{C3380CC4-5D6E-409C-BE32-E72D297353CC}">
              <c16:uniqueId val="{00000000-80C5-46E7-9B94-6A8E02B3B162}"/>
            </c:ext>
          </c:extLst>
        </c:ser>
        <c:ser>
          <c:idx val="1"/>
          <c:order val="1"/>
          <c:spPr>
            <a:solidFill>
              <a:srgbClr val="009DD9"/>
            </a:solidFill>
            <a:ln>
              <a:noFill/>
            </a:ln>
            <a:effectLst/>
            <a:sp3d/>
          </c:spPr>
          <c:invertIfNegative val="1"/>
          <c:dPt>
            <c:idx val="0"/>
            <c:invertIfNegative val="1"/>
            <c:bubble3D val="0"/>
            <c:spPr>
              <a:solidFill>
                <a:srgbClr val="FFFF00"/>
              </a:solidFill>
              <a:ln>
                <a:noFill/>
              </a:ln>
              <a:effectLst/>
              <a:sp3d/>
            </c:spPr>
            <c:extLst>
              <c:ext xmlns:c16="http://schemas.microsoft.com/office/drawing/2014/chart" uri="{C3380CC4-5D6E-409C-BE32-E72D297353CC}">
                <c16:uniqueId val="{00000002-80C5-46E7-9B94-6A8E02B3B162}"/>
              </c:ext>
            </c:extLst>
          </c:dPt>
          <c:dPt>
            <c:idx val="1"/>
            <c:invertIfNegative val="1"/>
            <c:bubble3D val="0"/>
            <c:spPr>
              <a:solidFill>
                <a:srgbClr val="FF0000"/>
              </a:solidFill>
              <a:ln>
                <a:noFill/>
              </a:ln>
              <a:effectLst/>
              <a:sp3d/>
            </c:spPr>
            <c:extLst>
              <c:ext xmlns:c16="http://schemas.microsoft.com/office/drawing/2014/chart" uri="{C3380CC4-5D6E-409C-BE32-E72D297353CC}">
                <c16:uniqueId val="{0000000B-2F8A-4146-A07A-71BD1CC6B7E6}"/>
              </c:ext>
            </c:extLst>
          </c:dPt>
          <c:dPt>
            <c:idx val="2"/>
            <c:invertIfNegative val="1"/>
            <c:bubble3D val="0"/>
            <c:spPr>
              <a:solidFill>
                <a:srgbClr val="FF0000"/>
              </a:solidFill>
              <a:ln>
                <a:noFill/>
              </a:ln>
              <a:effectLst/>
              <a:sp3d/>
            </c:spPr>
            <c:extLst>
              <c:ext xmlns:c16="http://schemas.microsoft.com/office/drawing/2014/chart" uri="{C3380CC4-5D6E-409C-BE32-E72D297353CC}">
                <c16:uniqueId val="{0000000C-2F8A-4146-A07A-71BD1CC6B7E6}"/>
              </c:ext>
            </c:extLst>
          </c:dPt>
          <c:dPt>
            <c:idx val="4"/>
            <c:invertIfNegative val="1"/>
            <c:bubble3D val="0"/>
            <c:spPr>
              <a:solidFill>
                <a:srgbClr val="FF0000"/>
              </a:solidFill>
              <a:ln>
                <a:noFill/>
              </a:ln>
              <a:effectLst/>
              <a:sp3d/>
            </c:spPr>
            <c:extLst>
              <c:ext xmlns:c16="http://schemas.microsoft.com/office/drawing/2014/chart" uri="{C3380CC4-5D6E-409C-BE32-E72D297353CC}">
                <c16:uniqueId val="{00000004-80C5-46E7-9B94-6A8E02B3B162}"/>
              </c:ext>
            </c:extLst>
          </c:dPt>
          <c:dPt>
            <c:idx val="5"/>
            <c:invertIfNegative val="1"/>
            <c:bubble3D val="0"/>
            <c:spPr>
              <a:solidFill>
                <a:srgbClr val="FF0000"/>
              </a:solidFill>
              <a:ln>
                <a:noFill/>
              </a:ln>
              <a:effectLst/>
              <a:sp3d/>
            </c:spPr>
            <c:extLst>
              <c:ext xmlns:c16="http://schemas.microsoft.com/office/drawing/2014/chart" uri="{C3380CC4-5D6E-409C-BE32-E72D297353CC}">
                <c16:uniqueId val="{0000001A-54D6-45F7-8067-0542A62B3271}"/>
              </c:ext>
            </c:extLst>
          </c:dPt>
          <c:dPt>
            <c:idx val="6"/>
            <c:invertIfNegative val="1"/>
            <c:bubble3D val="0"/>
            <c:spPr>
              <a:solidFill>
                <a:srgbClr val="FFFF00"/>
              </a:solidFill>
              <a:ln>
                <a:noFill/>
              </a:ln>
              <a:effectLst/>
              <a:sp3d/>
            </c:spPr>
            <c:extLst>
              <c:ext xmlns:c16="http://schemas.microsoft.com/office/drawing/2014/chart" uri="{C3380CC4-5D6E-409C-BE32-E72D297353CC}">
                <c16:uniqueId val="{00000006-80C5-46E7-9B94-6A8E02B3B162}"/>
              </c:ext>
            </c:extLst>
          </c:dPt>
          <c:dPt>
            <c:idx val="7"/>
            <c:invertIfNegative val="1"/>
            <c:bubble3D val="0"/>
            <c:spPr>
              <a:solidFill>
                <a:schemeClr val="accent2"/>
              </a:solidFill>
              <a:ln>
                <a:noFill/>
              </a:ln>
              <a:effectLst/>
              <a:sp3d/>
            </c:spPr>
            <c:extLst>
              <c:ext xmlns:c16="http://schemas.microsoft.com/office/drawing/2014/chart" uri="{C3380CC4-5D6E-409C-BE32-E72D297353CC}">
                <c16:uniqueId val="{00000008-80C5-46E7-9B94-6A8E02B3B162}"/>
              </c:ext>
            </c:extLst>
          </c:dPt>
          <c:dPt>
            <c:idx val="8"/>
            <c:invertIfNegative val="1"/>
            <c:bubble3D val="0"/>
            <c:spPr>
              <a:solidFill>
                <a:srgbClr val="FF0000"/>
              </a:solidFill>
              <a:ln>
                <a:noFill/>
              </a:ln>
              <a:effectLst/>
              <a:sp3d/>
            </c:spPr>
            <c:extLst>
              <c:ext xmlns:c16="http://schemas.microsoft.com/office/drawing/2014/chart" uri="{C3380CC4-5D6E-409C-BE32-E72D297353CC}">
                <c16:uniqueId val="{0000000A-80C5-46E7-9B94-6A8E02B3B162}"/>
              </c:ext>
            </c:extLst>
          </c:dPt>
          <c:dPt>
            <c:idx val="9"/>
            <c:invertIfNegative val="1"/>
            <c:bubble3D val="0"/>
            <c:spPr>
              <a:solidFill>
                <a:srgbClr val="FF0000"/>
              </a:solidFill>
              <a:ln>
                <a:noFill/>
              </a:ln>
              <a:effectLst/>
              <a:sp3d/>
            </c:spPr>
            <c:extLst>
              <c:ext xmlns:c16="http://schemas.microsoft.com/office/drawing/2014/chart" uri="{C3380CC4-5D6E-409C-BE32-E72D297353CC}">
                <c16:uniqueId val="{0000000D-2F8A-4146-A07A-71BD1CC6B7E6}"/>
              </c:ext>
            </c:extLst>
          </c:dPt>
          <c:dPt>
            <c:idx val="10"/>
            <c:invertIfNegative val="1"/>
            <c:bubble3D val="0"/>
            <c:spPr>
              <a:solidFill>
                <a:srgbClr val="FF0000"/>
              </a:solidFill>
              <a:ln>
                <a:noFill/>
              </a:ln>
              <a:effectLst/>
              <a:sp3d/>
            </c:spPr>
            <c:extLst>
              <c:ext xmlns:c16="http://schemas.microsoft.com/office/drawing/2014/chart" uri="{C3380CC4-5D6E-409C-BE32-E72D297353CC}">
                <c16:uniqueId val="{00000019-54D6-45F7-8067-0542A62B3271}"/>
              </c:ext>
            </c:extLst>
          </c:dPt>
          <c:dPt>
            <c:idx val="11"/>
            <c:invertIfNegative val="1"/>
            <c:bubble3D val="0"/>
            <c:spPr>
              <a:solidFill>
                <a:srgbClr val="FF0000"/>
              </a:solidFill>
              <a:ln>
                <a:noFill/>
              </a:ln>
              <a:effectLst/>
              <a:sp3d/>
            </c:spPr>
            <c:extLst>
              <c:ext xmlns:c16="http://schemas.microsoft.com/office/drawing/2014/chart" uri="{C3380CC4-5D6E-409C-BE32-E72D297353CC}">
                <c16:uniqueId val="{0000000E-2F8A-4146-A07A-71BD1CC6B7E6}"/>
              </c:ext>
            </c:extLst>
          </c:dPt>
          <c:dPt>
            <c:idx val="12"/>
            <c:invertIfNegative val="1"/>
            <c:bubble3D val="0"/>
            <c:spPr>
              <a:solidFill>
                <a:srgbClr val="FF0000"/>
              </a:solidFill>
              <a:ln>
                <a:noFill/>
              </a:ln>
              <a:effectLst/>
              <a:sp3d/>
            </c:spPr>
            <c:extLst>
              <c:ext xmlns:c16="http://schemas.microsoft.com/office/drawing/2014/chart" uri="{C3380CC4-5D6E-409C-BE32-E72D297353CC}">
                <c16:uniqueId val="{0000000F-2F8A-4146-A07A-71BD1CC6B7E6}"/>
              </c:ext>
            </c:extLst>
          </c:dPt>
          <c:dPt>
            <c:idx val="13"/>
            <c:invertIfNegative val="1"/>
            <c:bubble3D val="0"/>
            <c:spPr>
              <a:solidFill>
                <a:srgbClr val="FF0000"/>
              </a:solidFill>
              <a:ln>
                <a:noFill/>
              </a:ln>
              <a:effectLst/>
              <a:sp3d/>
            </c:spPr>
            <c:extLst>
              <c:ext xmlns:c16="http://schemas.microsoft.com/office/drawing/2014/chart" uri="{C3380CC4-5D6E-409C-BE32-E72D297353CC}">
                <c16:uniqueId val="{00000010-2F8A-4146-A07A-71BD1CC6B7E6}"/>
              </c:ext>
            </c:extLst>
          </c:dPt>
          <c:dPt>
            <c:idx val="14"/>
            <c:invertIfNegative val="1"/>
            <c:bubble3D val="0"/>
            <c:spPr>
              <a:solidFill>
                <a:srgbClr val="FF0000"/>
              </a:solidFill>
              <a:ln>
                <a:noFill/>
              </a:ln>
              <a:effectLst/>
              <a:sp3d/>
            </c:spPr>
            <c:extLst>
              <c:ext xmlns:c16="http://schemas.microsoft.com/office/drawing/2014/chart" uri="{C3380CC4-5D6E-409C-BE32-E72D297353CC}">
                <c16:uniqueId val="{00000011-2F8A-4146-A07A-71BD1CC6B7E6}"/>
              </c:ext>
            </c:extLst>
          </c:dPt>
          <c:dLbls>
            <c:spPr>
              <a:noFill/>
              <a:ln>
                <a:no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extLst>
                <c:ext xmlns:c15="http://schemas.microsoft.com/office/drawing/2012/chart" uri="{02D57815-91ED-43cb-92C2-25804820EDAC}">
                  <c15:fullRef>
                    <c15:sqref>'Hoja 4'!$A$1:$P$1</c15:sqref>
                  </c15:fullRef>
                </c:ext>
              </c:extLst>
              <c:f>('Hoja 4'!$A$1:$C$1,'Hoja 4'!$E$1:$P$1)</c:f>
              <c:strCache>
                <c:ptCount val="15"/>
                <c:pt idx="0">
                  <c:v>CCPD</c:v>
                </c:pt>
                <c:pt idx="1">
                  <c:v>JCPD</c:v>
                </c:pt>
                <c:pt idx="2">
                  <c:v>SECRETARIA GENERAL</c:v>
                </c:pt>
                <c:pt idx="3">
                  <c:v>PROCURADURÍA SINDICA</c:v>
                </c:pt>
                <c:pt idx="4">
                  <c:v>PARTICIPACIÓN CIUDADANA</c:v>
                </c:pt>
                <c:pt idx="5">
                  <c:v>COORDINACION DE COMUNICACIÓN Y R.P.</c:v>
                </c:pt>
                <c:pt idx="6">
                  <c:v>COORDINACION DE PLANIFICACION INST</c:v>
                </c:pt>
                <c:pt idx="7">
                  <c:v>DIRECCIÓN FINANCIERA</c:v>
                </c:pt>
                <c:pt idx="8">
                  <c:v>DIRECCIÓN DE TALENTO HUMANO</c:v>
                </c:pt>
                <c:pt idx="9">
                  <c:v>DIRECCIÓN ADMINISTRATIVA</c:v>
                </c:pt>
                <c:pt idx="10">
                  <c:v>REGISTRO DE LA PROPIEDAD Y MERCANTIL</c:v>
                </c:pt>
                <c:pt idx="11">
                  <c:v>DIRECCION DDYOOTT</c:v>
                </c:pt>
                <c:pt idx="12">
                  <c:v>DIRECCION DDESCYT</c:v>
                </c:pt>
                <c:pt idx="13">
                  <c:v>DIRECCION DE GESTION AMBIENTAL HYS</c:v>
                </c:pt>
                <c:pt idx="14">
                  <c:v>CONTRL DEL ORDEN PUBLICO</c:v>
                </c:pt>
              </c:strCache>
            </c:strRef>
          </c:cat>
          <c:val>
            <c:numRef>
              <c:extLst>
                <c:ext xmlns:c15="http://schemas.microsoft.com/office/drawing/2012/chart" uri="{02D57815-91ED-43cb-92C2-25804820EDAC}">
                  <c15:fullRef>
                    <c15:sqref>'Hoja 4'!$A$3:$P$3</c15:sqref>
                  </c15:fullRef>
                </c:ext>
              </c:extLst>
              <c:f>('Hoja 4'!$A$3:$C$3,'Hoja 4'!$E$3:$P$3)</c:f>
              <c:numCache>
                <c:formatCode>0%</c:formatCode>
                <c:ptCount val="15"/>
                <c:pt idx="0">
                  <c:v>0.85</c:v>
                </c:pt>
                <c:pt idx="1">
                  <c:v>0.84722222222222221</c:v>
                </c:pt>
                <c:pt idx="2">
                  <c:v>0.47380003103407359</c:v>
                </c:pt>
                <c:pt idx="3">
                  <c:v>0</c:v>
                </c:pt>
                <c:pt idx="4">
                  <c:v>0.45833333333333337</c:v>
                </c:pt>
                <c:pt idx="5">
                  <c:v>0</c:v>
                </c:pt>
                <c:pt idx="6">
                  <c:v>0.55000000000000004</c:v>
                </c:pt>
                <c:pt idx="7">
                  <c:v>0</c:v>
                </c:pt>
                <c:pt idx="8">
                  <c:v>0.68735448760270867</c:v>
                </c:pt>
                <c:pt idx="9">
                  <c:v>0.48181818181818181</c:v>
                </c:pt>
                <c:pt idx="10">
                  <c:v>0.2740597490166698</c:v>
                </c:pt>
                <c:pt idx="11">
                  <c:v>0.48441069962467742</c:v>
                </c:pt>
                <c:pt idx="12">
                  <c:v>0.73746428571428568</c:v>
                </c:pt>
                <c:pt idx="13">
                  <c:v>0.66548644338118024</c:v>
                </c:pt>
                <c:pt idx="14">
                  <c:v>0.6186666666666667</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a:sp3d/>
                </c14:spPr>
              </c14:invertSolidFillFmt>
            </c:ext>
            <c:ext xmlns:c16="http://schemas.microsoft.com/office/drawing/2014/chart" uri="{C3380CC4-5D6E-409C-BE32-E72D297353CC}">
              <c16:uniqueId val="{0000000B-80C5-46E7-9B94-6A8E02B3B162}"/>
            </c:ext>
          </c:extLst>
        </c:ser>
        <c:ser>
          <c:idx val="2"/>
          <c:order val="2"/>
          <c:spPr>
            <a:solidFill>
              <a:schemeClr val="bg1">
                <a:lumMod val="85000"/>
                <a:alpha val="50000"/>
              </a:schemeClr>
            </a:solidFill>
            <a:ln>
              <a:noFill/>
            </a:ln>
            <a:effectLst/>
            <a:sp3d/>
          </c:spPr>
          <c:invertIfNegative val="0"/>
          <c:cat>
            <c:strRef>
              <c:extLst>
                <c:ext xmlns:c15="http://schemas.microsoft.com/office/drawing/2012/chart" uri="{02D57815-91ED-43cb-92C2-25804820EDAC}">
                  <c15:fullRef>
                    <c15:sqref>'Hoja 4'!$A$1:$P$1</c15:sqref>
                  </c15:fullRef>
                </c:ext>
              </c:extLst>
              <c:f>('Hoja 4'!$A$1:$C$1,'Hoja 4'!$E$1:$P$1)</c:f>
              <c:strCache>
                <c:ptCount val="15"/>
                <c:pt idx="0">
                  <c:v>CCPD</c:v>
                </c:pt>
                <c:pt idx="1">
                  <c:v>JCPD</c:v>
                </c:pt>
                <c:pt idx="2">
                  <c:v>SECRETARIA GENERAL</c:v>
                </c:pt>
                <c:pt idx="3">
                  <c:v>PROCURADURÍA SINDICA</c:v>
                </c:pt>
                <c:pt idx="4">
                  <c:v>PARTICIPACIÓN CIUDADANA</c:v>
                </c:pt>
                <c:pt idx="5">
                  <c:v>COORDINACION DE COMUNICACIÓN Y R.P.</c:v>
                </c:pt>
                <c:pt idx="6">
                  <c:v>COORDINACION DE PLANIFICACION INST</c:v>
                </c:pt>
                <c:pt idx="7">
                  <c:v>DIRECCIÓN FINANCIERA</c:v>
                </c:pt>
                <c:pt idx="8">
                  <c:v>DIRECCIÓN DE TALENTO HUMANO</c:v>
                </c:pt>
                <c:pt idx="9">
                  <c:v>DIRECCIÓN ADMINISTRATIVA</c:v>
                </c:pt>
                <c:pt idx="10">
                  <c:v>REGISTRO DE LA PROPIEDAD Y MERCANTIL</c:v>
                </c:pt>
                <c:pt idx="11">
                  <c:v>DIRECCION DDYOOTT</c:v>
                </c:pt>
                <c:pt idx="12">
                  <c:v>DIRECCION DDESCYT</c:v>
                </c:pt>
                <c:pt idx="13">
                  <c:v>DIRECCION DE GESTION AMBIENTAL HYS</c:v>
                </c:pt>
                <c:pt idx="14">
                  <c:v>CONTRL DEL ORDEN PUBLICO</c:v>
                </c:pt>
              </c:strCache>
            </c:strRef>
          </c:cat>
          <c:val>
            <c:numRef>
              <c:extLst>
                <c:ext xmlns:c15="http://schemas.microsoft.com/office/drawing/2012/chart" uri="{02D57815-91ED-43cb-92C2-25804820EDAC}">
                  <c15:fullRef>
                    <c15:sqref>'Hoja 4'!$A$4:$P$4</c15:sqref>
                  </c15:fullRef>
                </c:ext>
              </c:extLst>
              <c:f>('Hoja 4'!$A$4:$C$4,'Hoja 4'!$E$4:$P$4)</c:f>
              <c:numCache>
                <c:formatCode>0%</c:formatCode>
                <c:ptCount val="15"/>
                <c:pt idx="0">
                  <c:v>0.15000000000000002</c:v>
                </c:pt>
                <c:pt idx="1">
                  <c:v>0.15277777777777779</c:v>
                </c:pt>
                <c:pt idx="2">
                  <c:v>0.52619996896592647</c:v>
                </c:pt>
                <c:pt idx="3">
                  <c:v>1</c:v>
                </c:pt>
                <c:pt idx="4">
                  <c:v>0.54166666666666663</c:v>
                </c:pt>
                <c:pt idx="5">
                  <c:v>1</c:v>
                </c:pt>
                <c:pt idx="6">
                  <c:v>0.44999999999999996</c:v>
                </c:pt>
                <c:pt idx="7">
                  <c:v>1</c:v>
                </c:pt>
                <c:pt idx="8">
                  <c:v>0.31264551239729133</c:v>
                </c:pt>
                <c:pt idx="9">
                  <c:v>0.51818181818181819</c:v>
                </c:pt>
                <c:pt idx="10">
                  <c:v>0.72594025098333015</c:v>
                </c:pt>
                <c:pt idx="11">
                  <c:v>0.51558930037532258</c:v>
                </c:pt>
                <c:pt idx="12">
                  <c:v>0.26253571428571432</c:v>
                </c:pt>
                <c:pt idx="13">
                  <c:v>0.33451355661881976</c:v>
                </c:pt>
                <c:pt idx="14">
                  <c:v>0.3813333333333333</c:v>
                </c:pt>
              </c:numCache>
            </c:numRef>
          </c:val>
          <c:extLst>
            <c:ext xmlns:c16="http://schemas.microsoft.com/office/drawing/2014/chart" uri="{C3380CC4-5D6E-409C-BE32-E72D297353CC}">
              <c16:uniqueId val="{0000000C-80C5-46E7-9B94-6A8E02B3B162}"/>
            </c:ext>
          </c:extLst>
        </c:ser>
        <c:ser>
          <c:idx val="3"/>
          <c:order val="3"/>
          <c:spPr>
            <a:solidFill>
              <a:srgbClr val="00B050"/>
            </a:solidFill>
            <a:ln>
              <a:noFill/>
            </a:ln>
            <a:effectLst/>
            <a:sp3d/>
          </c:spPr>
          <c:invertIfNegative val="0"/>
          <c:cat>
            <c:strRef>
              <c:extLst>
                <c:ext xmlns:c15="http://schemas.microsoft.com/office/drawing/2012/chart" uri="{02D57815-91ED-43cb-92C2-25804820EDAC}">
                  <c15:fullRef>
                    <c15:sqref>'Hoja 4'!$A$1:$P$1</c15:sqref>
                  </c15:fullRef>
                </c:ext>
              </c:extLst>
              <c:f>('Hoja 4'!$A$1:$C$1,'Hoja 4'!$E$1:$P$1)</c:f>
              <c:strCache>
                <c:ptCount val="15"/>
                <c:pt idx="0">
                  <c:v>CCPD</c:v>
                </c:pt>
                <c:pt idx="1">
                  <c:v>JCPD</c:v>
                </c:pt>
                <c:pt idx="2">
                  <c:v>SECRETARIA GENERAL</c:v>
                </c:pt>
                <c:pt idx="3">
                  <c:v>PROCURADURÍA SINDICA</c:v>
                </c:pt>
                <c:pt idx="4">
                  <c:v>PARTICIPACIÓN CIUDADANA</c:v>
                </c:pt>
                <c:pt idx="5">
                  <c:v>COORDINACION DE COMUNICACIÓN Y R.P.</c:v>
                </c:pt>
                <c:pt idx="6">
                  <c:v>COORDINACION DE PLANIFICACION INST</c:v>
                </c:pt>
                <c:pt idx="7">
                  <c:v>DIRECCIÓN FINANCIERA</c:v>
                </c:pt>
                <c:pt idx="8">
                  <c:v>DIRECCIÓN DE TALENTO HUMANO</c:v>
                </c:pt>
                <c:pt idx="9">
                  <c:v>DIRECCIÓN ADMINISTRATIVA</c:v>
                </c:pt>
                <c:pt idx="10">
                  <c:v>REGISTRO DE LA PROPIEDAD Y MERCANTIL</c:v>
                </c:pt>
                <c:pt idx="11">
                  <c:v>DIRECCION DDYOOTT</c:v>
                </c:pt>
                <c:pt idx="12">
                  <c:v>DIRECCION DDESCYT</c:v>
                </c:pt>
                <c:pt idx="13">
                  <c:v>DIRECCION DE GESTION AMBIENTAL HYS</c:v>
                </c:pt>
                <c:pt idx="14">
                  <c:v>CONTRL DEL ORDEN PUBLICO</c:v>
                </c:pt>
              </c:strCache>
            </c:strRef>
          </c:cat>
          <c:val>
            <c:numRef>
              <c:extLst>
                <c:ext xmlns:c15="http://schemas.microsoft.com/office/drawing/2012/chart" uri="{02D57815-91ED-43cb-92C2-25804820EDAC}">
                  <c15:fullRef>
                    <c15:sqref>'Hoja 4'!$A$5:$P$5</c15:sqref>
                  </c15:fullRef>
                </c:ext>
              </c:extLst>
              <c:f>('Hoja 4'!$A$5:$C$5,'Hoja 4'!$E$5:$P$5)</c:f>
              <c:numCache>
                <c:formatCode>0%</c:formatCode>
                <c:ptCount val="15"/>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numCache>
            </c:numRef>
          </c:val>
          <c:extLst>
            <c:ext xmlns:c16="http://schemas.microsoft.com/office/drawing/2014/chart" uri="{C3380CC4-5D6E-409C-BE32-E72D297353CC}">
              <c16:uniqueId val="{0000000D-80C5-46E7-9B94-6A8E02B3B162}"/>
            </c:ext>
          </c:extLst>
        </c:ser>
        <c:dLbls>
          <c:showLegendKey val="0"/>
          <c:showVal val="0"/>
          <c:showCatName val="0"/>
          <c:showSerName val="0"/>
          <c:showPercent val="0"/>
          <c:showBubbleSize val="0"/>
        </c:dLbls>
        <c:gapWidth val="64"/>
        <c:shape val="box"/>
        <c:axId val="934387456"/>
        <c:axId val="934384544"/>
        <c:axId val="0"/>
      </c:bar3DChart>
      <c:catAx>
        <c:axId val="934387456"/>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s-EC"/>
          </a:p>
        </c:txPr>
        <c:crossAx val="934384544"/>
        <c:crosses val="autoZero"/>
        <c:auto val="1"/>
        <c:lblAlgn val="ctr"/>
        <c:lblOffset val="100"/>
        <c:noMultiLvlLbl val="0"/>
      </c:catAx>
      <c:valAx>
        <c:axId val="934384544"/>
        <c:scaling>
          <c:orientation val="minMax"/>
        </c:scaling>
        <c:delete val="1"/>
        <c:axPos val="l"/>
        <c:numFmt formatCode="0%" sourceLinked="1"/>
        <c:majorTickMark val="out"/>
        <c:minorTickMark val="none"/>
        <c:tickLblPos val="nextTo"/>
        <c:crossAx val="934387456"/>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EC"/>
              <a:t>CUMPLIMIENTO DE METAS POA INSTITUCIONAL 2024</a:t>
            </a:r>
          </a:p>
        </c:rich>
      </c:tx>
      <c:layout>
        <c:manualLayout>
          <c:xMode val="edge"/>
          <c:yMode val="edge"/>
          <c:x val="0.14304064468460762"/>
          <c:y val="0"/>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EC"/>
        </a:p>
      </c:txPr>
    </c:title>
    <c:autoTitleDeleted val="0"/>
    <c:view3D>
      <c:rotX val="30"/>
      <c:rotY val="1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4798943621337594E-2"/>
          <c:y val="6.6661894646532133E-2"/>
          <c:w val="0.8341886629076376"/>
          <c:h val="0.80384287759484607"/>
        </c:manualLayout>
      </c:layout>
      <c:pie3DChart>
        <c:varyColors val="1"/>
        <c:ser>
          <c:idx val="0"/>
          <c:order val="0"/>
          <c:explosion val="10"/>
          <c:dPt>
            <c:idx val="0"/>
            <c:bubble3D val="0"/>
            <c:spPr>
              <a:solidFill>
                <a:srgbClr val="FFFF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E93C-424D-8679-F5D345618696}"/>
              </c:ext>
            </c:extLst>
          </c:dPt>
          <c:dPt>
            <c:idx val="1"/>
            <c:bubble3D val="0"/>
            <c:spPr>
              <a:solidFill>
                <a:srgbClr val="FF00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E93C-424D-8679-F5D345618696}"/>
              </c:ext>
            </c:extLst>
          </c:dPt>
          <c:dPt>
            <c:idx val="2"/>
            <c:bubble3D val="0"/>
            <c:spPr>
              <a:solidFill>
                <a:srgbClr val="FF00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E93C-424D-8679-F5D345618696}"/>
              </c:ext>
            </c:extLst>
          </c:dPt>
          <c:dPt>
            <c:idx val="3"/>
            <c:bubble3D val="0"/>
            <c:spPr>
              <a:solidFill>
                <a:srgbClr val="FF99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93C-424D-8679-F5D345618696}"/>
              </c:ext>
            </c:extLst>
          </c:dPt>
          <c:dPt>
            <c:idx val="4"/>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93C-424D-8679-F5D345618696}"/>
              </c:ext>
            </c:extLst>
          </c:dPt>
          <c:dPt>
            <c:idx val="5"/>
            <c:bubble3D val="0"/>
            <c:spPr>
              <a:solidFill>
                <a:srgbClr val="FF00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93C-424D-8679-F5D345618696}"/>
              </c:ext>
            </c:extLst>
          </c:dPt>
          <c:dPt>
            <c:idx val="6"/>
            <c:bubble3D val="0"/>
            <c:spPr>
              <a:solidFill>
                <a:srgbClr val="FF00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93C-424D-8679-F5D345618696}"/>
              </c:ext>
            </c:extLst>
          </c:dPt>
          <c:dPt>
            <c:idx val="7"/>
            <c:bubble3D val="0"/>
            <c:spPr>
              <a:solidFill>
                <a:srgbClr val="FFFF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E93C-424D-8679-F5D345618696}"/>
              </c:ext>
            </c:extLst>
          </c:dPt>
          <c:dPt>
            <c:idx val="8"/>
            <c:bubble3D val="0"/>
            <c:spPr>
              <a:solidFill>
                <a:srgbClr val="FF00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E93C-424D-8679-F5D345618696}"/>
              </c:ext>
            </c:extLst>
          </c:dPt>
          <c:dPt>
            <c:idx val="9"/>
            <c:bubble3D val="0"/>
            <c:spPr>
              <a:solidFill>
                <a:srgbClr val="FF00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E93C-424D-8679-F5D345618696}"/>
              </c:ext>
            </c:extLst>
          </c:dPt>
          <c:dPt>
            <c:idx val="10"/>
            <c:bubble3D val="0"/>
            <c:spPr>
              <a:solidFill>
                <a:srgbClr val="FF00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E93C-424D-8679-F5D345618696}"/>
              </c:ext>
            </c:extLst>
          </c:dPt>
          <c:dPt>
            <c:idx val="11"/>
            <c:bubble3D val="0"/>
            <c:spPr>
              <a:solidFill>
                <a:srgbClr val="FF00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E93C-424D-8679-F5D345618696}"/>
              </c:ext>
            </c:extLst>
          </c:dPt>
          <c:dPt>
            <c:idx val="12"/>
            <c:bubble3D val="0"/>
            <c:spPr>
              <a:solidFill>
                <a:srgbClr val="FF00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E93C-424D-8679-F5D345618696}"/>
              </c:ext>
            </c:extLst>
          </c:dPt>
          <c:dPt>
            <c:idx val="13"/>
            <c:bubble3D val="0"/>
            <c:spPr>
              <a:solidFill>
                <a:srgbClr val="FF00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E93C-424D-8679-F5D345618696}"/>
              </c:ext>
            </c:extLst>
          </c:dPt>
          <c:dPt>
            <c:idx val="14"/>
            <c:bubble3D val="0"/>
            <c:spPr>
              <a:solidFill>
                <a:srgbClr val="FF00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E93C-424D-8679-F5D345618696}"/>
              </c:ext>
            </c:extLst>
          </c:dPt>
          <c:dPt>
            <c:idx val="15"/>
            <c:bubble3D val="0"/>
            <c:spPr>
              <a:solidFill>
                <a:srgbClr val="FF00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E93C-424D-8679-F5D345618696}"/>
              </c:ext>
            </c:extLst>
          </c:dPt>
          <c:dPt>
            <c:idx val="16"/>
            <c:bubble3D val="0"/>
            <c:spPr>
              <a:solidFill>
                <a:schemeClr val="accent4">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E93C-424D-8679-F5D345618696}"/>
              </c:ext>
            </c:extLst>
          </c:dPt>
          <c:dLbls>
            <c:dLbl>
              <c:idx val="0"/>
              <c:layout>
                <c:manualLayout>
                  <c:x val="1.3743862607809878E-2"/>
                  <c:y val="-1.4558057865923726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fld id="{FE200A29-7FF7-4CA6-B2F6-0324359C1384}"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BF84D120-172D-4374-AEC4-00D8D383C365}" type="VALUE">
                      <a:rPr lang="en-US" baseline="0">
                        <a:solidFill>
                          <a:sysClr val="windowText" lastClr="000000"/>
                        </a:solidFill>
                      </a:rPr>
                      <a:pPr>
                        <a:defRPr>
                          <a:solidFill>
                            <a:sysClr val="windowText" lastClr="000000"/>
                          </a:solidFill>
                        </a:defRPr>
                      </a:pPr>
                      <a:t>[VALOR]</a:t>
                    </a:fld>
                    <a:endParaRPr lang="en-US"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EC"/>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93C-424D-8679-F5D345618696}"/>
                </c:ext>
              </c:extLst>
            </c:dLbl>
            <c:dLbl>
              <c:idx val="1"/>
              <c:layout>
                <c:manualLayout>
                  <c:x val="9.9955364420435486E-3"/>
                  <c:y val="-1.4558057865923726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fld id="{DB8F5C3F-55AB-4192-AF86-38067B0FBB46}"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723FF273-04C7-4BE6-BFEE-23C9676F0BC2}" type="VALUE">
                      <a:rPr lang="en-US" baseline="0">
                        <a:solidFill>
                          <a:sysClr val="windowText" lastClr="000000"/>
                        </a:solidFill>
                      </a:rPr>
                      <a:pPr>
                        <a:defRPr>
                          <a:solidFill>
                            <a:sysClr val="windowText" lastClr="000000"/>
                          </a:solidFill>
                        </a:defRPr>
                      </a:pPr>
                      <a:t>[VALOR]</a:t>
                    </a:fld>
                    <a:endParaRPr lang="en-US"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EC"/>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93C-424D-8679-F5D345618696}"/>
                </c:ext>
              </c:extLst>
            </c:dLbl>
            <c:dLbl>
              <c:idx val="2"/>
              <c:layout>
                <c:manualLayout>
                  <c:x val="-1.0104780314882887E-3"/>
                  <c:y val="-9.1392252158298951E-2"/>
                </c:manualLayout>
              </c:layout>
              <c:tx>
                <c:rich>
                  <a:bodyPr rot="0" spcFirstLastPara="1" vertOverflow="ellipsis" vert="horz" wrap="square" lIns="38100" tIns="19050" rIns="38100" bIns="19050" anchor="ctr" anchorCtr="1">
                    <a:noAutofit/>
                  </a:bodyPr>
                  <a:lstStyle/>
                  <a:p>
                    <a:pPr>
                      <a:defRPr sz="1000" b="1" i="0" u="none" strike="noStrike" kern="1200" spc="0" baseline="0">
                        <a:solidFill>
                          <a:sysClr val="windowText" lastClr="000000"/>
                        </a:solidFill>
                        <a:latin typeface="+mn-lt"/>
                        <a:ea typeface="+mn-ea"/>
                        <a:cs typeface="+mn-cs"/>
                      </a:defRPr>
                    </a:pPr>
                    <a:fld id="{B1DBC937-32A9-4BEE-ACA8-76D3D7FD2665}"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AB20DEB1-0B0F-4334-9E41-91CD6E43B5FA}" type="VALUE">
                      <a:rPr lang="en-US" baseline="0">
                        <a:solidFill>
                          <a:sysClr val="windowText" lastClr="000000"/>
                        </a:solidFill>
                      </a:rPr>
                      <a:pPr>
                        <a:defRPr>
                          <a:solidFill>
                            <a:sysClr val="windowText" lastClr="000000"/>
                          </a:solidFill>
                        </a:defRPr>
                      </a:pPr>
                      <a:t>[VALOR]</a:t>
                    </a:fld>
                    <a:endParaRPr lang="en-US"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ysClr val="windowText" lastClr="000000"/>
                      </a:solidFill>
                      <a:latin typeface="+mn-lt"/>
                      <a:ea typeface="+mn-ea"/>
                      <a:cs typeface="+mn-cs"/>
                    </a:defRPr>
                  </a:pPr>
                  <a:endParaRPr lang="es-EC"/>
                </a:p>
              </c:txPr>
              <c:dLblPos val="bestFit"/>
              <c:showLegendKey val="0"/>
              <c:showVal val="0"/>
              <c:showCatName val="1"/>
              <c:showSerName val="0"/>
              <c:showPercent val="1"/>
              <c:showBubbleSize val="0"/>
              <c:extLst>
                <c:ext xmlns:c15="http://schemas.microsoft.com/office/drawing/2012/chart" uri="{CE6537A1-D6FC-4f65-9D91-7224C49458BB}">
                  <c15:layout>
                    <c:manualLayout>
                      <c:w val="9.8283793469523373E-2"/>
                      <c:h val="8.1541299669023889E-2"/>
                    </c:manualLayout>
                  </c15:layout>
                  <c15:dlblFieldTable/>
                  <c15:showDataLabelsRange val="0"/>
                </c:ext>
                <c:ext xmlns:c16="http://schemas.microsoft.com/office/drawing/2014/chart" uri="{C3380CC4-5D6E-409C-BE32-E72D297353CC}">
                  <c16:uniqueId val="{00000005-E93C-424D-8679-F5D345618696}"/>
                </c:ext>
              </c:extLst>
            </c:dLbl>
            <c:dLbl>
              <c:idx val="3"/>
              <c:layout>
                <c:manualLayout>
                  <c:x val="0"/>
                  <c:y val="2.1028305806334153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fld id="{E96B4385-B672-4955-81FC-01FEF0EC0A81}"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AE464C65-CD51-4D4C-BF59-742A56B1540A}" type="VALUE">
                      <a:rPr lang="en-US" baseline="0">
                        <a:solidFill>
                          <a:sysClr val="windowText" lastClr="000000"/>
                        </a:solidFill>
                      </a:rPr>
                      <a:pPr>
                        <a:defRPr>
                          <a:solidFill>
                            <a:sysClr val="windowText" lastClr="000000"/>
                          </a:solidFill>
                        </a:defRPr>
                      </a:pPr>
                      <a:t>[VALOR]</a:t>
                    </a:fld>
                    <a:endParaRPr lang="en-US"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EC"/>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E93C-424D-8679-F5D345618696}"/>
                </c:ext>
              </c:extLst>
            </c:dLbl>
            <c:dLbl>
              <c:idx val="4"/>
              <c:layout>
                <c:manualLayout>
                  <c:x val="1.0156930905952726E-2"/>
                  <c:y val="-7.9260600953571958E-2"/>
                </c:manualLayout>
              </c:layout>
              <c:tx>
                <c:rich>
                  <a:bodyPr rot="0" spcFirstLastPara="1" vertOverflow="ellipsis" vert="horz" wrap="square" lIns="38100" tIns="19050" rIns="38100" bIns="19050" anchor="ctr" anchorCtr="1">
                    <a:noAutofit/>
                  </a:bodyPr>
                  <a:lstStyle/>
                  <a:p>
                    <a:pPr>
                      <a:defRPr sz="1000" b="1" i="0" u="none" strike="noStrike" kern="1200" spc="0" baseline="0">
                        <a:solidFill>
                          <a:sysClr val="windowText" lastClr="000000"/>
                        </a:solidFill>
                        <a:latin typeface="+mn-lt"/>
                        <a:ea typeface="+mn-ea"/>
                        <a:cs typeface="+mn-cs"/>
                      </a:defRPr>
                    </a:pPr>
                    <a:fld id="{F6E80BE9-48E9-410B-89BE-58E9101B5237}"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BABBCFFE-BB17-4BF4-9F50-17D31E263BAC}" type="VALUE">
                      <a:rPr lang="en-US" baseline="0">
                        <a:solidFill>
                          <a:sysClr val="windowText" lastClr="000000"/>
                        </a:solidFill>
                      </a:rPr>
                      <a:pPr>
                        <a:defRPr>
                          <a:solidFill>
                            <a:sysClr val="windowText" lastClr="000000"/>
                          </a:solidFill>
                        </a:defRPr>
                      </a:pPr>
                      <a:t>[VALOR]</a:t>
                    </a:fld>
                    <a:endParaRPr lang="en-US"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ysClr val="windowText" lastClr="000000"/>
                      </a:solidFill>
                      <a:latin typeface="+mn-lt"/>
                      <a:ea typeface="+mn-ea"/>
                      <a:cs typeface="+mn-cs"/>
                    </a:defRPr>
                  </a:pPr>
                  <a:endParaRPr lang="es-EC"/>
                </a:p>
              </c:txPr>
              <c:dLblPos val="bestFit"/>
              <c:showLegendKey val="0"/>
              <c:showVal val="0"/>
              <c:showCatName val="1"/>
              <c:showSerName val="0"/>
              <c:showPercent val="1"/>
              <c:showBubbleSize val="0"/>
              <c:extLst>
                <c:ext xmlns:c15="http://schemas.microsoft.com/office/drawing/2012/chart" uri="{CE6537A1-D6FC-4f65-9D91-7224C49458BB}">
                  <c15:layout>
                    <c:manualLayout>
                      <c:w val="0.10617758585560756"/>
                      <c:h val="7.9923737683921248E-2"/>
                    </c:manualLayout>
                  </c15:layout>
                  <c15:dlblFieldTable/>
                  <c15:showDataLabelsRange val="0"/>
                </c:ext>
                <c:ext xmlns:c16="http://schemas.microsoft.com/office/drawing/2014/chart" uri="{C3380CC4-5D6E-409C-BE32-E72D297353CC}">
                  <c16:uniqueId val="{00000009-E93C-424D-8679-F5D345618696}"/>
                </c:ext>
              </c:extLst>
            </c:dLbl>
            <c:dLbl>
              <c:idx val="5"/>
              <c:layout>
                <c:manualLayout>
                  <c:x val="0"/>
                  <c:y val="6.4702479404105326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fld id="{E46C6151-1B0A-4350-B2D2-3CAB178A7F41}"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44C69958-ED22-4AED-B8B9-90F7C60ED200}" type="VALUE">
                      <a:rPr lang="en-US" baseline="0">
                        <a:solidFill>
                          <a:sysClr val="windowText" lastClr="000000"/>
                        </a:solidFill>
                      </a:rPr>
                      <a:pPr>
                        <a:defRPr>
                          <a:solidFill>
                            <a:sysClr val="windowText" lastClr="000000"/>
                          </a:solidFill>
                        </a:defRPr>
                      </a:pPr>
                      <a:t>[VALOR]</a:t>
                    </a:fld>
                    <a:endParaRPr lang="en-US"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EC"/>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E93C-424D-8679-F5D345618696}"/>
                </c:ext>
              </c:extLst>
            </c:dLbl>
            <c:dLbl>
              <c:idx val="6"/>
              <c:layout>
                <c:manualLayout>
                  <c:x val="-4.9190632005046313E-8"/>
                  <c:y val="6.3084917419002809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fld id="{BC9B8F8E-AF41-4453-B3C9-1267EF458D25}"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F08152E7-9660-45DC-A835-83F169E510BC}" type="VALUE">
                      <a:rPr lang="en-US" baseline="0">
                        <a:solidFill>
                          <a:sysClr val="windowText" lastClr="000000"/>
                        </a:solidFill>
                      </a:rPr>
                      <a:pPr>
                        <a:defRPr>
                          <a:solidFill>
                            <a:sysClr val="windowText" lastClr="000000"/>
                          </a:solidFill>
                        </a:defRPr>
                      </a:pPr>
                      <a:t>[VALOR]</a:t>
                    </a:fld>
                    <a:endParaRPr lang="en-US"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EC"/>
                </a:p>
              </c:txPr>
              <c:dLblPos val="bestFit"/>
              <c:showLegendKey val="0"/>
              <c:showVal val="0"/>
              <c:showCatName val="1"/>
              <c:showSerName val="0"/>
              <c:showPercent val="1"/>
              <c:showBubbleSize val="0"/>
              <c:extLst>
                <c:ext xmlns:c15="http://schemas.microsoft.com/office/drawing/2012/chart" uri="{CE6537A1-D6FC-4f65-9D91-7224C49458BB}">
                  <c15:layout>
                    <c:manualLayout>
                      <c:w val="0.21781523349268142"/>
                      <c:h val="6.4079781723383661E-2"/>
                    </c:manualLayout>
                  </c15:layout>
                  <c15:dlblFieldTable/>
                  <c15:showDataLabelsRange val="0"/>
                </c:ext>
                <c:ext xmlns:c16="http://schemas.microsoft.com/office/drawing/2014/chart" uri="{C3380CC4-5D6E-409C-BE32-E72D297353CC}">
                  <c16:uniqueId val="{0000000D-E93C-424D-8679-F5D345618696}"/>
                </c:ext>
              </c:extLst>
            </c:dLbl>
            <c:dLbl>
              <c:idx val="7"/>
              <c:layout>
                <c:manualLayout>
                  <c:x val="-6.9968755094304835E-2"/>
                  <c:y val="2.9116115731847334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fld id="{ACF469DC-01DE-42B2-969D-46DC2552C787}"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99F068F7-4D60-412B-821A-28F8E089B549}" type="VALUE">
                      <a:rPr lang="en-US" baseline="0">
                        <a:solidFill>
                          <a:sysClr val="windowText" lastClr="000000"/>
                        </a:solidFill>
                      </a:rPr>
                      <a:pPr>
                        <a:defRPr>
                          <a:solidFill>
                            <a:sysClr val="windowText" lastClr="000000"/>
                          </a:solidFill>
                        </a:defRPr>
                      </a:pPr>
                      <a:t>[VALOR]</a:t>
                    </a:fld>
                    <a:endParaRPr lang="en-US"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EC"/>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E93C-424D-8679-F5D345618696}"/>
                </c:ext>
              </c:extLst>
            </c:dLbl>
            <c:dLbl>
              <c:idx val="8"/>
              <c:layout>
                <c:manualLayout>
                  <c:x val="5.8723776597005797E-2"/>
                  <c:y val="3.0733677716950087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fld id="{1AFA8FC9-E3CA-4895-B8DC-EED10E901297}"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3218FC0F-7782-416E-B2D9-FDF5EADEE915}" type="VALUE">
                      <a:rPr lang="en-US" baseline="0">
                        <a:solidFill>
                          <a:sysClr val="windowText" lastClr="000000"/>
                        </a:solidFill>
                      </a:rPr>
                      <a:pPr>
                        <a:defRPr>
                          <a:solidFill>
                            <a:sysClr val="windowText" lastClr="000000"/>
                          </a:solidFill>
                        </a:defRPr>
                      </a:pPr>
                      <a:t>[VALOR]</a:t>
                    </a:fld>
                    <a:endParaRPr lang="en-US"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EC"/>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E93C-424D-8679-F5D345618696}"/>
                </c:ext>
              </c:extLst>
            </c:dLbl>
            <c:dLbl>
              <c:idx val="9"/>
              <c:layout>
                <c:manualLayout>
                  <c:x val="-3.7483261657663535E-3"/>
                  <c:y val="1.2940495880821089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fld id="{CCFFE49B-68A2-4463-B744-CF18F8945F6E}"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909A3778-BB32-414F-86F3-AB78AD86D910}" type="VALUE">
                      <a:rPr lang="en-US" baseline="0">
                        <a:solidFill>
                          <a:sysClr val="windowText" lastClr="000000"/>
                        </a:solidFill>
                      </a:rPr>
                      <a:pPr>
                        <a:defRPr>
                          <a:solidFill>
                            <a:sysClr val="windowText" lastClr="000000"/>
                          </a:solidFill>
                        </a:defRPr>
                      </a:pPr>
                      <a:t>[VALOR]</a:t>
                    </a:fld>
                    <a:endParaRPr lang="en-US"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EC"/>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3-E93C-424D-8679-F5D345618696}"/>
                </c:ext>
              </c:extLst>
            </c:dLbl>
            <c:dLbl>
              <c:idx val="10"/>
              <c:layout>
                <c:manualLayout>
                  <c:x val="6.2472102762772177E-3"/>
                  <c:y val="1.2940495880821089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fld id="{4D77A7C9-DDC9-4073-8114-6DEC7B11AB51}"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3B95B7D7-6C2A-4AEC-A840-7671E44C49BD}" type="VALUE">
                      <a:rPr lang="en-US" baseline="0">
                        <a:solidFill>
                          <a:sysClr val="windowText" lastClr="000000"/>
                        </a:solidFill>
                      </a:rPr>
                      <a:pPr>
                        <a:defRPr>
                          <a:solidFill>
                            <a:sysClr val="windowText" lastClr="000000"/>
                          </a:solidFill>
                        </a:defRPr>
                      </a:pPr>
                      <a:t>[VALOR]</a:t>
                    </a:fld>
                    <a:endParaRPr lang="en-US"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EC"/>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5-E93C-424D-8679-F5D345618696}"/>
                </c:ext>
              </c:extLst>
            </c:dLbl>
            <c:dLbl>
              <c:idx val="11"/>
              <c:layout>
                <c:manualLayout>
                  <c:x val="0"/>
                  <c:y val="2.7498553746744817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fld id="{053BCD70-87BE-49D4-9639-2AC45AE0C2A1}"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6253457B-B422-4030-BD80-0976B31C0047}" type="VALUE">
                      <a:rPr lang="en-US" baseline="0">
                        <a:solidFill>
                          <a:sysClr val="windowText" lastClr="000000"/>
                        </a:solidFill>
                      </a:rPr>
                      <a:pPr>
                        <a:defRPr>
                          <a:solidFill>
                            <a:sysClr val="windowText" lastClr="000000"/>
                          </a:solidFill>
                        </a:defRPr>
                      </a:pPr>
                      <a:t>[VALOR]</a:t>
                    </a:fld>
                    <a:endParaRPr lang="en-US"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EC"/>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7-E93C-424D-8679-F5D345618696}"/>
                </c:ext>
              </c:extLst>
            </c:dLbl>
            <c:dLbl>
              <c:idx val="12"/>
              <c:layout>
                <c:manualLayout>
                  <c:x val="0"/>
                  <c:y val="-0.1035239670465687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fld id="{95F90468-AC71-4104-8060-DAC6397304D1}"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4CD3060A-DDD2-4DD0-99CE-171225A061D6}" type="VALUE">
                      <a:rPr lang="en-US" baseline="0">
                        <a:solidFill>
                          <a:sysClr val="windowText" lastClr="000000"/>
                        </a:solidFill>
                      </a:rPr>
                      <a:pPr>
                        <a:defRPr>
                          <a:solidFill>
                            <a:sysClr val="windowText" lastClr="000000"/>
                          </a:solidFill>
                        </a:defRPr>
                      </a:pPr>
                      <a:t>[VALOR]</a:t>
                    </a:fld>
                    <a:endParaRPr lang="en-US"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EC"/>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9-E93C-424D-8679-F5D345618696}"/>
                </c:ext>
              </c:extLst>
            </c:dLbl>
            <c:dLbl>
              <c:idx val="13"/>
              <c:layout>
                <c:manualLayout>
                  <c:x val="9.9955364420435417E-3"/>
                  <c:y val="-1.1322933895718482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fld id="{351E296C-A56E-4C6B-B309-3B28D3B08B6A}"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AA59B3D3-DAA2-4518-B266-8AD66F473199}" type="VALUE">
                      <a:rPr lang="en-US" baseline="0">
                        <a:solidFill>
                          <a:sysClr val="windowText" lastClr="000000"/>
                        </a:solidFill>
                      </a:rPr>
                      <a:pPr>
                        <a:defRPr>
                          <a:solidFill>
                            <a:sysClr val="windowText" lastClr="000000"/>
                          </a:solidFill>
                        </a:defRPr>
                      </a:pPr>
                      <a:t>[VALOR]</a:t>
                    </a:fld>
                    <a:endParaRPr lang="en-US"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EC"/>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B-E93C-424D-8679-F5D345618696}"/>
                </c:ext>
              </c:extLst>
            </c:dLbl>
            <c:dLbl>
              <c:idx val="14"/>
              <c:layout>
                <c:manualLayout>
                  <c:x val="5.8723776597005846E-2"/>
                  <c:y val="-2.2645867791436923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fld id="{2F48B952-F58D-41A8-A2B6-C157F93960EE}"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314BA707-6952-46D8-AAC5-97BC1BC51D9A}" type="VALUE">
                      <a:rPr lang="en-US" baseline="0">
                        <a:solidFill>
                          <a:sysClr val="windowText" lastClr="000000"/>
                        </a:solidFill>
                      </a:rPr>
                      <a:pPr>
                        <a:defRPr>
                          <a:solidFill>
                            <a:sysClr val="windowText" lastClr="000000"/>
                          </a:solidFill>
                        </a:defRPr>
                      </a:pPr>
                      <a:t>[VALOR]</a:t>
                    </a:fld>
                    <a:endParaRPr lang="en-US"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EC"/>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D-E93C-424D-8679-F5D345618696}"/>
                </c:ext>
              </c:extLst>
            </c:dLbl>
            <c:dLbl>
              <c:idx val="15"/>
              <c:layout>
                <c:manualLayout>
                  <c:x val="4.4979913989195965E-2"/>
                  <c:y val="-1.1322933895718453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fld id="{52A9B5E1-8A01-4DFF-B3CE-E7228102702D}"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00296E7F-17F7-4A5D-9C58-3D4F95C8310F}" type="VALUE">
                      <a:rPr lang="en-US" baseline="0">
                        <a:solidFill>
                          <a:sysClr val="windowText" lastClr="000000"/>
                        </a:solidFill>
                      </a:rPr>
                      <a:pPr>
                        <a:defRPr>
                          <a:solidFill>
                            <a:sysClr val="windowText" lastClr="000000"/>
                          </a:solidFill>
                        </a:defRPr>
                      </a:pPr>
                      <a:t>[VALOR]</a:t>
                    </a:fld>
                    <a:endParaRPr lang="en-US"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EC"/>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F-E93C-424D-8679-F5D345618696}"/>
                </c:ext>
              </c:extLst>
            </c:dLbl>
            <c:dLbl>
              <c:idx val="16"/>
              <c:tx>
                <c:rich>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fld id="{013ADD0E-B00A-4011-BCD3-0F366176ED1A}"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9618A3F3-9E8F-43F8-B9AF-75BB10C166BC}" type="VALUE">
                      <a:rPr lang="en-US" baseline="0">
                        <a:solidFill>
                          <a:sysClr val="windowText" lastClr="000000"/>
                        </a:solidFill>
                      </a:rPr>
                      <a:pPr>
                        <a:defRPr>
                          <a:solidFill>
                            <a:sysClr val="windowText" lastClr="000000"/>
                          </a:solidFill>
                        </a:defRPr>
                      </a:pPr>
                      <a:t>[VALOR]</a:t>
                    </a:fld>
                    <a:endParaRPr lang="en-US"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EC"/>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1-E93C-424D-8679-F5D34561869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EC"/>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 4'!$A$1:$P$1</c:f>
              <c:strCache>
                <c:ptCount val="16"/>
                <c:pt idx="0">
                  <c:v>CCPD</c:v>
                </c:pt>
                <c:pt idx="1">
                  <c:v>JCPD</c:v>
                </c:pt>
                <c:pt idx="2">
                  <c:v>SECRETARIA GENERAL</c:v>
                </c:pt>
                <c:pt idx="3">
                  <c:v>ASESORÍA INSTITUCIONAL</c:v>
                </c:pt>
                <c:pt idx="4">
                  <c:v>PROCURADURÍA SINDICA</c:v>
                </c:pt>
                <c:pt idx="5">
                  <c:v>PARTICIPACIÓN CIUDADANA</c:v>
                </c:pt>
                <c:pt idx="6">
                  <c:v>COORDINACION DE COMUNICACIÓN Y R.P.</c:v>
                </c:pt>
                <c:pt idx="7">
                  <c:v>COORDINACION DE PLANIFICACION INST</c:v>
                </c:pt>
                <c:pt idx="8">
                  <c:v>DIRECCIÓN FINANCIERA</c:v>
                </c:pt>
                <c:pt idx="9">
                  <c:v>DIRECCIÓN DE TALENTO HUMANO</c:v>
                </c:pt>
                <c:pt idx="10">
                  <c:v>DIRECCIÓN ADMINISTRATIVA</c:v>
                </c:pt>
                <c:pt idx="11">
                  <c:v>REGISTRO DE LA PROPIEDAD Y MERCANTIL</c:v>
                </c:pt>
                <c:pt idx="12">
                  <c:v>DIRECCION DDYOOTT</c:v>
                </c:pt>
                <c:pt idx="13">
                  <c:v>DIRECCION DDESCYT</c:v>
                </c:pt>
                <c:pt idx="14">
                  <c:v>DIRECCION DE GESTION AMBIENTAL HYS</c:v>
                </c:pt>
                <c:pt idx="15">
                  <c:v>CONTRL DEL ORDEN PUBLICO</c:v>
                </c:pt>
              </c:strCache>
            </c:strRef>
          </c:cat>
          <c:val>
            <c:numRef>
              <c:f>'Hoja 4'!$A$3:$P$3</c:f>
              <c:numCache>
                <c:formatCode>0%</c:formatCode>
                <c:ptCount val="16"/>
                <c:pt idx="0">
                  <c:v>0.85</c:v>
                </c:pt>
                <c:pt idx="1">
                  <c:v>0.84722222222222221</c:v>
                </c:pt>
                <c:pt idx="2">
                  <c:v>0.47380003103407359</c:v>
                </c:pt>
                <c:pt idx="3">
                  <c:v>0</c:v>
                </c:pt>
                <c:pt idx="4">
                  <c:v>0</c:v>
                </c:pt>
                <c:pt idx="5">
                  <c:v>0.45833333333333337</c:v>
                </c:pt>
                <c:pt idx="6">
                  <c:v>0</c:v>
                </c:pt>
                <c:pt idx="7">
                  <c:v>0.55000000000000004</c:v>
                </c:pt>
                <c:pt idx="8">
                  <c:v>0</c:v>
                </c:pt>
                <c:pt idx="9">
                  <c:v>0.68735448760270867</c:v>
                </c:pt>
                <c:pt idx="10">
                  <c:v>0.48181818181818181</c:v>
                </c:pt>
                <c:pt idx="11">
                  <c:v>0.2740597490166698</c:v>
                </c:pt>
                <c:pt idx="12">
                  <c:v>0.48441069962467742</c:v>
                </c:pt>
                <c:pt idx="13">
                  <c:v>0.73746428571428568</c:v>
                </c:pt>
                <c:pt idx="14">
                  <c:v>0.66548644338118024</c:v>
                </c:pt>
                <c:pt idx="15">
                  <c:v>0.6186666666666667</c:v>
                </c:pt>
              </c:numCache>
            </c:numRef>
          </c:val>
          <c:extLst>
            <c:ext xmlns:c16="http://schemas.microsoft.com/office/drawing/2014/chart" uri="{C3380CC4-5D6E-409C-BE32-E72D297353CC}">
              <c16:uniqueId val="{00000000-89BE-4198-99B3-809B72653C55}"/>
            </c:ext>
          </c:extLst>
        </c:ser>
        <c:dLbls>
          <c:dLblPos val="outEnd"/>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5156-4225-A169-4FB3ACD2C951}"/>
              </c:ext>
            </c:extLst>
          </c:dPt>
          <c:dPt>
            <c:idx val="1"/>
            <c:bubble3D val="0"/>
            <c:spPr>
              <a:solidFill>
                <a:srgbClr val="FFFF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5156-4225-A169-4FB3ACD2C95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Hoja1!$I$63:$J$63</c:f>
              <c:strCache>
                <c:ptCount val="2"/>
                <c:pt idx="0">
                  <c:v>% Por cumplir</c:v>
                </c:pt>
                <c:pt idx="1">
                  <c:v>% Cumplimiento a la fecha</c:v>
                </c:pt>
              </c:strCache>
            </c:strRef>
          </c:cat>
          <c:val>
            <c:numRef>
              <c:f>Hoja1!$I$64:$J$64</c:f>
              <c:numCache>
                <c:formatCode>0%</c:formatCode>
                <c:ptCount val="2"/>
                <c:pt idx="0">
                  <c:v>0.50190476190476185</c:v>
                </c:pt>
                <c:pt idx="1">
                  <c:v>0.49809523809523809</c:v>
                </c:pt>
              </c:numCache>
            </c:numRef>
          </c:val>
          <c:extLst>
            <c:ext xmlns:c16="http://schemas.microsoft.com/office/drawing/2014/chart" uri="{C3380CC4-5D6E-409C-BE32-E72D297353CC}">
              <c16:uniqueId val="{00000004-5156-4225-A169-4FB3ACD2C951}"/>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10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s-EC" sz="1400" b="1" i="0" baseline="0">
                <a:effectLst/>
              </a:rPr>
              <a:t>Porcentaje de cumplimiento de Metas POA</a:t>
            </a:r>
            <a:endParaRPr lang="es-EC" sz="1400">
              <a:effectLst/>
            </a:endParaRP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BA8-4B39-AD01-7E62DFBC155A}"/>
              </c:ext>
            </c:extLst>
          </c:dPt>
          <c:dPt>
            <c:idx val="1"/>
            <c:bubble3D val="0"/>
            <c:spPr>
              <a:solidFill>
                <a:srgbClr val="FFFF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BA8-4B39-AD01-7E62DFBC155A}"/>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Hoja1!$I$120:$J$120</c:f>
              <c:strCache>
                <c:ptCount val="2"/>
                <c:pt idx="0">
                  <c:v>% Por cumplir</c:v>
                </c:pt>
                <c:pt idx="1">
                  <c:v>% Cumplimiento a la fecha</c:v>
                </c:pt>
              </c:strCache>
            </c:strRef>
          </c:cat>
          <c:val>
            <c:numRef>
              <c:f>Hoja1!$I$121:$J$121</c:f>
              <c:numCache>
                <c:formatCode>0%</c:formatCode>
                <c:ptCount val="2"/>
                <c:pt idx="0">
                  <c:v>0.44999999999999996</c:v>
                </c:pt>
                <c:pt idx="1">
                  <c:v>0.55000000000000004</c:v>
                </c:pt>
              </c:numCache>
            </c:numRef>
          </c:val>
          <c:extLst>
            <c:ext xmlns:c16="http://schemas.microsoft.com/office/drawing/2014/chart" uri="{C3380CC4-5D6E-409C-BE32-E72D297353CC}">
              <c16:uniqueId val="{00000004-2BA8-4B39-AD01-7E62DFBC155A}"/>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10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s-EC" sz="1400" b="1" i="0" baseline="0">
                <a:effectLst/>
              </a:rPr>
              <a:t>Porcentaje de cumplimiento de Metas POA</a:t>
            </a:r>
            <a:endParaRPr lang="es-EC" sz="1400">
              <a:effectLst/>
            </a:endParaRP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BAC-44C2-97E7-C4E95A0610A5}"/>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BAC-44C2-97E7-C4E95A0610A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Hoja1!$I$170:$J$170</c:f>
              <c:strCache>
                <c:ptCount val="2"/>
                <c:pt idx="0">
                  <c:v>% Por cumplir</c:v>
                </c:pt>
                <c:pt idx="1">
                  <c:v>% Cumplimiento a la fecha</c:v>
                </c:pt>
              </c:strCache>
            </c:strRef>
          </c:cat>
          <c:val>
            <c:numRef>
              <c:f>Hoja1!$I$171:$J$171</c:f>
              <c:numCache>
                <c:formatCode>0%</c:formatCode>
                <c:ptCount val="2"/>
                <c:pt idx="0">
                  <c:v>0.35000000000000009</c:v>
                </c:pt>
                <c:pt idx="1">
                  <c:v>0.64999999999999991</c:v>
                </c:pt>
              </c:numCache>
            </c:numRef>
          </c:val>
          <c:extLst>
            <c:ext xmlns:c16="http://schemas.microsoft.com/office/drawing/2014/chart" uri="{C3380CC4-5D6E-409C-BE32-E72D297353CC}">
              <c16:uniqueId val="{00000004-7BAC-44C2-97E7-C4E95A0610A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10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spPr>
            <a:solidFill>
              <a:srgbClr val="00B050"/>
            </a:solidFill>
          </c:spPr>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B5C-422A-9291-A8B6DD9B4A47}"/>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B5C-422A-9291-A8B6DD9B4A47}"/>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Hoja1!$I$189:$J$189</c:f>
              <c:strCache>
                <c:ptCount val="2"/>
                <c:pt idx="0">
                  <c:v>% Por cumplir</c:v>
                </c:pt>
                <c:pt idx="1">
                  <c:v>% Cumplimiento a la fecha</c:v>
                </c:pt>
              </c:strCache>
            </c:strRef>
          </c:cat>
          <c:val>
            <c:numRef>
              <c:f>Hoja1!$I$190:$J$190</c:f>
              <c:numCache>
                <c:formatCode>0%</c:formatCode>
                <c:ptCount val="2"/>
                <c:pt idx="0">
                  <c:v>0.1768707482993197</c:v>
                </c:pt>
                <c:pt idx="1">
                  <c:v>0.8231292517006803</c:v>
                </c:pt>
              </c:numCache>
            </c:numRef>
          </c:val>
          <c:extLst>
            <c:ext xmlns:c16="http://schemas.microsoft.com/office/drawing/2014/chart" uri="{C3380CC4-5D6E-409C-BE32-E72D297353CC}">
              <c16:uniqueId val="{00000004-2B5C-422A-9291-A8B6DD9B4A47}"/>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10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2A5-4848-81A8-C9144194CED2}"/>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2A5-4848-81A8-C9144194CED2}"/>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Hoja1!$I$206:$J$206</c:f>
              <c:strCache>
                <c:ptCount val="2"/>
                <c:pt idx="0">
                  <c:v>% Por cumplir</c:v>
                </c:pt>
                <c:pt idx="1">
                  <c:v>% Cumplimiento a la fecha</c:v>
                </c:pt>
              </c:strCache>
            </c:strRef>
          </c:cat>
          <c:val>
            <c:numRef>
              <c:f>Hoja1!$I$207:$J$207</c:f>
              <c:numCache>
                <c:formatCode>0%</c:formatCode>
                <c:ptCount val="2"/>
                <c:pt idx="0">
                  <c:v>0.43101986574126749</c:v>
                </c:pt>
                <c:pt idx="1">
                  <c:v>0.56898013425873251</c:v>
                </c:pt>
              </c:numCache>
            </c:numRef>
          </c:val>
          <c:extLst>
            <c:ext xmlns:c16="http://schemas.microsoft.com/office/drawing/2014/chart" uri="{C3380CC4-5D6E-409C-BE32-E72D297353CC}">
              <c16:uniqueId val="{00000004-A2A5-4848-81A8-C9144194CED2}"/>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10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s-EC" sz="1600" b="1" i="0" baseline="0">
                <a:effectLst/>
              </a:rPr>
              <a:t>Porcentaje de cumplimiento de Metas POA</a:t>
            </a:r>
            <a:endParaRPr lang="es-EC" sz="16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EC"/>
        </a:p>
      </c:txPr>
    </c:title>
    <c:autoTitleDeleted val="0"/>
    <c:plotArea>
      <c:layout/>
      <c:pieChart>
        <c:varyColors val="1"/>
        <c:ser>
          <c:idx val="0"/>
          <c:order val="0"/>
          <c:dPt>
            <c:idx val="0"/>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FA7-4B78-ABCE-8B1EBBDFEC71}"/>
              </c:ext>
            </c:extLst>
          </c:dPt>
          <c:dPt>
            <c:idx val="1"/>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FA7-4B78-ABCE-8B1EBBDFEC7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Hoja1!$I$512:$J$512</c:f>
              <c:strCache>
                <c:ptCount val="2"/>
                <c:pt idx="0">
                  <c:v>% Por cumplir</c:v>
                </c:pt>
                <c:pt idx="1">
                  <c:v>% Cumplimiento a la fecha</c:v>
                </c:pt>
              </c:strCache>
            </c:strRef>
          </c:cat>
          <c:val>
            <c:numRef>
              <c:f>Hoja1!$I$513:$J$513</c:f>
              <c:numCache>
                <c:formatCode>0%</c:formatCode>
                <c:ptCount val="2"/>
                <c:pt idx="0">
                  <c:v>0.32500000000000007</c:v>
                </c:pt>
                <c:pt idx="1">
                  <c:v>0.67499999999999993</c:v>
                </c:pt>
              </c:numCache>
            </c:numRef>
          </c:val>
          <c:extLst>
            <c:ext xmlns:c16="http://schemas.microsoft.com/office/drawing/2014/chart" uri="{C3380CC4-5D6E-409C-BE32-E72D297353CC}">
              <c16:uniqueId val="{00000004-AFA7-4B78-ABCE-8B1EBBDFEC71}"/>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C"/>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solidFill>
    <a:ln w="9525" cap="flat" cmpd="sng" algn="ctr">
      <a:solidFill>
        <a:schemeClr val="dk1">
          <a:lumMod val="25000"/>
          <a:lumOff val="7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8"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3343954</xdr:colOff>
      <xdr:row>10</xdr:row>
      <xdr:rowOff>206375</xdr:rowOff>
    </xdr:from>
    <xdr:to>
      <xdr:col>2</xdr:col>
      <xdr:colOff>4898571</xdr:colOff>
      <xdr:row>18</xdr:row>
      <xdr:rowOff>258535</xdr:rowOff>
    </xdr:to>
    <xdr:graphicFrame macro="">
      <xdr:nvGraphicFramePr>
        <xdr:cNvPr id="3" name="Gráfico 2">
          <a:extLst>
            <a:ext uri="{FF2B5EF4-FFF2-40B4-BE49-F238E27FC236}">
              <a16:creationId xmlns:a16="http://schemas.microsoft.com/office/drawing/2014/main" id="{9659EAA6-118A-459C-A159-0D586D6E93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4238625</xdr:colOff>
      <xdr:row>29</xdr:row>
      <xdr:rowOff>22678</xdr:rowOff>
    </xdr:from>
    <xdr:to>
      <xdr:col>3</xdr:col>
      <xdr:colOff>410482</xdr:colOff>
      <xdr:row>37</xdr:row>
      <xdr:rowOff>9072</xdr:rowOff>
    </xdr:to>
    <xdr:graphicFrame macro="">
      <xdr:nvGraphicFramePr>
        <xdr:cNvPr id="6" name="Gráfico 5">
          <a:extLst>
            <a:ext uri="{FF2B5EF4-FFF2-40B4-BE49-F238E27FC236}">
              <a16:creationId xmlns:a16="http://schemas.microsoft.com/office/drawing/2014/main" id="{C764B2E4-DD98-412D-9095-57E4090667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3306536</xdr:colOff>
      <xdr:row>46</xdr:row>
      <xdr:rowOff>122465</xdr:rowOff>
    </xdr:from>
    <xdr:to>
      <xdr:col>2</xdr:col>
      <xdr:colOff>4653643</xdr:colOff>
      <xdr:row>53</xdr:row>
      <xdr:rowOff>108859</xdr:rowOff>
    </xdr:to>
    <xdr:graphicFrame macro="">
      <xdr:nvGraphicFramePr>
        <xdr:cNvPr id="4" name="Gráfico 3">
          <a:extLst>
            <a:ext uri="{FF2B5EF4-FFF2-40B4-BE49-F238E27FC236}">
              <a16:creationId xmlns:a16="http://schemas.microsoft.com/office/drawing/2014/main" id="{55833703-B076-4370-BB52-4446E28452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3374572</xdr:colOff>
      <xdr:row>64</xdr:row>
      <xdr:rowOff>108857</xdr:rowOff>
    </xdr:from>
    <xdr:to>
      <xdr:col>2</xdr:col>
      <xdr:colOff>4721679</xdr:colOff>
      <xdr:row>71</xdr:row>
      <xdr:rowOff>95251</xdr:rowOff>
    </xdr:to>
    <xdr:graphicFrame macro="">
      <xdr:nvGraphicFramePr>
        <xdr:cNvPr id="5" name="Gráfico 4">
          <a:extLst>
            <a:ext uri="{FF2B5EF4-FFF2-40B4-BE49-F238E27FC236}">
              <a16:creationId xmlns:a16="http://schemas.microsoft.com/office/drawing/2014/main" id="{D2CBBEC3-7D5B-4DB5-B2D8-5CFC651D9C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4014108</xdr:colOff>
      <xdr:row>121</xdr:row>
      <xdr:rowOff>176893</xdr:rowOff>
    </xdr:from>
    <xdr:to>
      <xdr:col>3</xdr:col>
      <xdr:colOff>190501</xdr:colOff>
      <xdr:row>128</xdr:row>
      <xdr:rowOff>163287</xdr:rowOff>
    </xdr:to>
    <xdr:graphicFrame macro="">
      <xdr:nvGraphicFramePr>
        <xdr:cNvPr id="7" name="Gráfico 6">
          <a:extLst>
            <a:ext uri="{FF2B5EF4-FFF2-40B4-BE49-F238E27FC236}">
              <a16:creationId xmlns:a16="http://schemas.microsoft.com/office/drawing/2014/main" id="{770F89B3-714C-4CD6-95FF-4BE18D929D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4066268</xdr:colOff>
      <xdr:row>172</xdr:row>
      <xdr:rowOff>222250</xdr:rowOff>
    </xdr:from>
    <xdr:to>
      <xdr:col>2</xdr:col>
      <xdr:colOff>5005161</xdr:colOff>
      <xdr:row>179</xdr:row>
      <xdr:rowOff>47625</xdr:rowOff>
    </xdr:to>
    <xdr:graphicFrame macro="">
      <xdr:nvGraphicFramePr>
        <xdr:cNvPr id="8" name="Gráfico 7">
          <a:extLst>
            <a:ext uri="{FF2B5EF4-FFF2-40B4-BE49-F238E27FC236}">
              <a16:creationId xmlns:a16="http://schemas.microsoft.com/office/drawing/2014/main" id="{281F3E78-348D-40CC-B67E-994168EAA5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3918857</xdr:colOff>
      <xdr:row>191</xdr:row>
      <xdr:rowOff>278947</xdr:rowOff>
    </xdr:from>
    <xdr:to>
      <xdr:col>3</xdr:col>
      <xdr:colOff>90714</xdr:colOff>
      <xdr:row>198</xdr:row>
      <xdr:rowOff>265341</xdr:rowOff>
    </xdr:to>
    <xdr:graphicFrame macro="">
      <xdr:nvGraphicFramePr>
        <xdr:cNvPr id="10" name="Gráfico 9">
          <a:extLst>
            <a:ext uri="{FF2B5EF4-FFF2-40B4-BE49-F238E27FC236}">
              <a16:creationId xmlns:a16="http://schemas.microsoft.com/office/drawing/2014/main" id="{50701D9A-D5E5-45F2-8071-596D91B9F9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4014107</xdr:colOff>
      <xdr:row>207</xdr:row>
      <xdr:rowOff>149678</xdr:rowOff>
    </xdr:from>
    <xdr:to>
      <xdr:col>3</xdr:col>
      <xdr:colOff>190500</xdr:colOff>
      <xdr:row>214</xdr:row>
      <xdr:rowOff>136072</xdr:rowOff>
    </xdr:to>
    <xdr:graphicFrame macro="">
      <xdr:nvGraphicFramePr>
        <xdr:cNvPr id="11" name="Gráfico 10">
          <a:extLst>
            <a:ext uri="{FF2B5EF4-FFF2-40B4-BE49-F238E27FC236}">
              <a16:creationId xmlns:a16="http://schemas.microsoft.com/office/drawing/2014/main" id="{4B0B1900-B64C-42B2-A04A-0D268ED305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4163785</xdr:colOff>
      <xdr:row>513</xdr:row>
      <xdr:rowOff>136072</xdr:rowOff>
    </xdr:from>
    <xdr:to>
      <xdr:col>3</xdr:col>
      <xdr:colOff>340178</xdr:colOff>
      <xdr:row>520</xdr:row>
      <xdr:rowOff>122466</xdr:rowOff>
    </xdr:to>
    <xdr:graphicFrame macro="">
      <xdr:nvGraphicFramePr>
        <xdr:cNvPr id="12" name="Gráfico 11">
          <a:extLst>
            <a:ext uri="{FF2B5EF4-FFF2-40B4-BE49-F238E27FC236}">
              <a16:creationId xmlns:a16="http://schemas.microsoft.com/office/drawing/2014/main" id="{8B82335D-CCE4-4C68-BF31-C2ED2D5286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4068536</xdr:colOff>
      <xdr:row>536</xdr:row>
      <xdr:rowOff>122465</xdr:rowOff>
    </xdr:from>
    <xdr:to>
      <xdr:col>3</xdr:col>
      <xdr:colOff>244929</xdr:colOff>
      <xdr:row>543</xdr:row>
      <xdr:rowOff>108859</xdr:rowOff>
    </xdr:to>
    <xdr:graphicFrame macro="">
      <xdr:nvGraphicFramePr>
        <xdr:cNvPr id="13" name="Gráfico 12">
          <a:extLst>
            <a:ext uri="{FF2B5EF4-FFF2-40B4-BE49-F238E27FC236}">
              <a16:creationId xmlns:a16="http://schemas.microsoft.com/office/drawing/2014/main" id="{13BB8B0D-D116-4ABF-B32E-9738DBAD86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4259036</xdr:colOff>
      <xdr:row>562</xdr:row>
      <xdr:rowOff>174625</xdr:rowOff>
    </xdr:from>
    <xdr:to>
      <xdr:col>3</xdr:col>
      <xdr:colOff>430893</xdr:colOff>
      <xdr:row>569</xdr:row>
      <xdr:rowOff>161019</xdr:rowOff>
    </xdr:to>
    <xdr:graphicFrame macro="">
      <xdr:nvGraphicFramePr>
        <xdr:cNvPr id="14" name="Gráfico 13">
          <a:extLst>
            <a:ext uri="{FF2B5EF4-FFF2-40B4-BE49-F238E27FC236}">
              <a16:creationId xmlns:a16="http://schemas.microsoft.com/office/drawing/2014/main" id="{68AED88E-6CC0-4E1A-A5E4-EF00820D84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3633107</xdr:colOff>
      <xdr:row>581</xdr:row>
      <xdr:rowOff>149679</xdr:rowOff>
    </xdr:from>
    <xdr:to>
      <xdr:col>2</xdr:col>
      <xdr:colOff>4980214</xdr:colOff>
      <xdr:row>588</xdr:row>
      <xdr:rowOff>136073</xdr:rowOff>
    </xdr:to>
    <xdr:graphicFrame macro="">
      <xdr:nvGraphicFramePr>
        <xdr:cNvPr id="15" name="Gráfico 14">
          <a:extLst>
            <a:ext uri="{FF2B5EF4-FFF2-40B4-BE49-F238E27FC236}">
              <a16:creationId xmlns:a16="http://schemas.microsoft.com/office/drawing/2014/main" id="{B5340D44-EBB7-4A81-AA17-9D8EE1BFBE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3821340</xdr:colOff>
      <xdr:row>597</xdr:row>
      <xdr:rowOff>210910</xdr:rowOff>
    </xdr:from>
    <xdr:to>
      <xdr:col>2</xdr:col>
      <xdr:colOff>5168447</xdr:colOff>
      <xdr:row>604</xdr:row>
      <xdr:rowOff>197304</xdr:rowOff>
    </xdr:to>
    <xdr:graphicFrame macro="">
      <xdr:nvGraphicFramePr>
        <xdr:cNvPr id="16" name="Gráfico 15">
          <a:extLst>
            <a:ext uri="{FF2B5EF4-FFF2-40B4-BE49-F238E27FC236}">
              <a16:creationId xmlns:a16="http://schemas.microsoft.com/office/drawing/2014/main" id="{19146C93-79A7-4755-B0C1-4B97BB7675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4259036</xdr:colOff>
      <xdr:row>618</xdr:row>
      <xdr:rowOff>217714</xdr:rowOff>
    </xdr:from>
    <xdr:to>
      <xdr:col>3</xdr:col>
      <xdr:colOff>435429</xdr:colOff>
      <xdr:row>625</xdr:row>
      <xdr:rowOff>204108</xdr:rowOff>
    </xdr:to>
    <xdr:graphicFrame macro="">
      <xdr:nvGraphicFramePr>
        <xdr:cNvPr id="18" name="Gráfico 17">
          <a:extLst>
            <a:ext uri="{FF2B5EF4-FFF2-40B4-BE49-F238E27FC236}">
              <a16:creationId xmlns:a16="http://schemas.microsoft.com/office/drawing/2014/main" id="{F45B41AE-911D-4037-BC70-9FE6237D3B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4490357</xdr:colOff>
      <xdr:row>648</xdr:row>
      <xdr:rowOff>176893</xdr:rowOff>
    </xdr:from>
    <xdr:to>
      <xdr:col>3</xdr:col>
      <xdr:colOff>666750</xdr:colOff>
      <xdr:row>655</xdr:row>
      <xdr:rowOff>163287</xdr:rowOff>
    </xdr:to>
    <xdr:graphicFrame macro="">
      <xdr:nvGraphicFramePr>
        <xdr:cNvPr id="19" name="Gráfico 18">
          <a:extLst>
            <a:ext uri="{FF2B5EF4-FFF2-40B4-BE49-F238E27FC236}">
              <a16:creationId xmlns:a16="http://schemas.microsoft.com/office/drawing/2014/main" id="{D6921FBD-0127-438F-849F-0ADC2DEE82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4020911</xdr:colOff>
      <xdr:row>671</xdr:row>
      <xdr:rowOff>219982</xdr:rowOff>
    </xdr:from>
    <xdr:to>
      <xdr:col>3</xdr:col>
      <xdr:colOff>197304</xdr:colOff>
      <xdr:row>678</xdr:row>
      <xdr:rowOff>206376</xdr:rowOff>
    </xdr:to>
    <xdr:graphicFrame macro="">
      <xdr:nvGraphicFramePr>
        <xdr:cNvPr id="20" name="Gráfico 19">
          <a:extLst>
            <a:ext uri="{FF2B5EF4-FFF2-40B4-BE49-F238E27FC236}">
              <a16:creationId xmlns:a16="http://schemas.microsoft.com/office/drawing/2014/main" id="{E8E5C9B3-5173-4951-AD35-6DD1315012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4279447</xdr:colOff>
      <xdr:row>689</xdr:row>
      <xdr:rowOff>247196</xdr:rowOff>
    </xdr:from>
    <xdr:to>
      <xdr:col>3</xdr:col>
      <xdr:colOff>455840</xdr:colOff>
      <xdr:row>696</xdr:row>
      <xdr:rowOff>233590</xdr:rowOff>
    </xdr:to>
    <xdr:graphicFrame macro="">
      <xdr:nvGraphicFramePr>
        <xdr:cNvPr id="21" name="Gráfico 20">
          <a:extLst>
            <a:ext uri="{FF2B5EF4-FFF2-40B4-BE49-F238E27FC236}">
              <a16:creationId xmlns:a16="http://schemas.microsoft.com/office/drawing/2014/main" id="{B8C48C3F-B9EF-4F6D-9363-658C46719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4939393</xdr:colOff>
      <xdr:row>247</xdr:row>
      <xdr:rowOff>95250</xdr:rowOff>
    </xdr:from>
    <xdr:to>
      <xdr:col>4</xdr:col>
      <xdr:colOff>108857</xdr:colOff>
      <xdr:row>254</xdr:row>
      <xdr:rowOff>81644</xdr:rowOff>
    </xdr:to>
    <xdr:graphicFrame macro="">
      <xdr:nvGraphicFramePr>
        <xdr:cNvPr id="22" name="Gráfico 21">
          <a:extLst>
            <a:ext uri="{FF2B5EF4-FFF2-40B4-BE49-F238E27FC236}">
              <a16:creationId xmlns:a16="http://schemas.microsoft.com/office/drawing/2014/main" id="{A2B74701-05F3-42F7-B5C9-00B064C2F6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4340678</xdr:colOff>
      <xdr:row>269</xdr:row>
      <xdr:rowOff>95250</xdr:rowOff>
    </xdr:from>
    <xdr:to>
      <xdr:col>3</xdr:col>
      <xdr:colOff>517071</xdr:colOff>
      <xdr:row>276</xdr:row>
      <xdr:rowOff>81644</xdr:rowOff>
    </xdr:to>
    <xdr:graphicFrame macro="">
      <xdr:nvGraphicFramePr>
        <xdr:cNvPr id="23" name="Gráfico 22">
          <a:extLst>
            <a:ext uri="{FF2B5EF4-FFF2-40B4-BE49-F238E27FC236}">
              <a16:creationId xmlns:a16="http://schemas.microsoft.com/office/drawing/2014/main" id="{B5AF6758-7F16-427C-BED6-EF8596209B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4041321</xdr:colOff>
      <xdr:row>288</xdr:row>
      <xdr:rowOff>68035</xdr:rowOff>
    </xdr:from>
    <xdr:to>
      <xdr:col>3</xdr:col>
      <xdr:colOff>217714</xdr:colOff>
      <xdr:row>295</xdr:row>
      <xdr:rowOff>54429</xdr:rowOff>
    </xdr:to>
    <xdr:graphicFrame macro="">
      <xdr:nvGraphicFramePr>
        <xdr:cNvPr id="24" name="Gráfico 23">
          <a:extLst>
            <a:ext uri="{FF2B5EF4-FFF2-40B4-BE49-F238E27FC236}">
              <a16:creationId xmlns:a16="http://schemas.microsoft.com/office/drawing/2014/main" id="{F857FD4F-13E5-4080-ACB7-C2C8E2A7D6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3429000</xdr:colOff>
      <xdr:row>307</xdr:row>
      <xdr:rowOff>108857</xdr:rowOff>
    </xdr:from>
    <xdr:to>
      <xdr:col>2</xdr:col>
      <xdr:colOff>4776107</xdr:colOff>
      <xdr:row>314</xdr:row>
      <xdr:rowOff>95251</xdr:rowOff>
    </xdr:to>
    <xdr:graphicFrame macro="">
      <xdr:nvGraphicFramePr>
        <xdr:cNvPr id="25" name="Gráfico 24">
          <a:extLst>
            <a:ext uri="{FF2B5EF4-FFF2-40B4-BE49-F238E27FC236}">
              <a16:creationId xmlns:a16="http://schemas.microsoft.com/office/drawing/2014/main" id="{A200FD2F-8F16-49C8-A346-B0DD91B644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4218214</xdr:colOff>
      <xdr:row>323</xdr:row>
      <xdr:rowOff>136071</xdr:rowOff>
    </xdr:from>
    <xdr:to>
      <xdr:col>3</xdr:col>
      <xdr:colOff>394607</xdr:colOff>
      <xdr:row>330</xdr:row>
      <xdr:rowOff>122465</xdr:rowOff>
    </xdr:to>
    <xdr:graphicFrame macro="">
      <xdr:nvGraphicFramePr>
        <xdr:cNvPr id="26" name="Gráfico 25">
          <a:extLst>
            <a:ext uri="{FF2B5EF4-FFF2-40B4-BE49-F238E27FC236}">
              <a16:creationId xmlns:a16="http://schemas.microsoft.com/office/drawing/2014/main" id="{2F05DAAF-A627-4B87-8FBF-544DC810B9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3769178</xdr:colOff>
      <xdr:row>425</xdr:row>
      <xdr:rowOff>122464</xdr:rowOff>
    </xdr:from>
    <xdr:to>
      <xdr:col>2</xdr:col>
      <xdr:colOff>5116285</xdr:colOff>
      <xdr:row>432</xdr:row>
      <xdr:rowOff>108858</xdr:rowOff>
    </xdr:to>
    <xdr:graphicFrame macro="">
      <xdr:nvGraphicFramePr>
        <xdr:cNvPr id="28" name="Gráfico 27">
          <a:extLst>
            <a:ext uri="{FF2B5EF4-FFF2-40B4-BE49-F238E27FC236}">
              <a16:creationId xmlns:a16="http://schemas.microsoft.com/office/drawing/2014/main" id="{E0981202-0159-4413-9230-2759942571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4395107</xdr:colOff>
      <xdr:row>361</xdr:row>
      <xdr:rowOff>176893</xdr:rowOff>
    </xdr:from>
    <xdr:to>
      <xdr:col>3</xdr:col>
      <xdr:colOff>571500</xdr:colOff>
      <xdr:row>368</xdr:row>
      <xdr:rowOff>163287</xdr:rowOff>
    </xdr:to>
    <xdr:graphicFrame macro="">
      <xdr:nvGraphicFramePr>
        <xdr:cNvPr id="27" name="Gráfico 26">
          <a:extLst>
            <a:ext uri="{FF2B5EF4-FFF2-40B4-BE49-F238E27FC236}">
              <a16:creationId xmlns:a16="http://schemas.microsoft.com/office/drawing/2014/main" id="{2E7DCD69-DCD4-474F-8EE4-A6683B0575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4912179</xdr:colOff>
      <xdr:row>393</xdr:row>
      <xdr:rowOff>81643</xdr:rowOff>
    </xdr:from>
    <xdr:to>
      <xdr:col>4</xdr:col>
      <xdr:colOff>81643</xdr:colOff>
      <xdr:row>400</xdr:row>
      <xdr:rowOff>68037</xdr:rowOff>
    </xdr:to>
    <xdr:graphicFrame macro="">
      <xdr:nvGraphicFramePr>
        <xdr:cNvPr id="29" name="Gráfico 28">
          <a:extLst>
            <a:ext uri="{FF2B5EF4-FFF2-40B4-BE49-F238E27FC236}">
              <a16:creationId xmlns:a16="http://schemas.microsoft.com/office/drawing/2014/main" id="{E58F47F0-91DA-4156-A507-A3C32D3454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4109358</xdr:colOff>
      <xdr:row>443</xdr:row>
      <xdr:rowOff>81643</xdr:rowOff>
    </xdr:from>
    <xdr:to>
      <xdr:col>3</xdr:col>
      <xdr:colOff>285751</xdr:colOff>
      <xdr:row>450</xdr:row>
      <xdr:rowOff>68037</xdr:rowOff>
    </xdr:to>
    <xdr:graphicFrame macro="">
      <xdr:nvGraphicFramePr>
        <xdr:cNvPr id="30" name="Gráfico 29">
          <a:extLst>
            <a:ext uri="{FF2B5EF4-FFF2-40B4-BE49-F238E27FC236}">
              <a16:creationId xmlns:a16="http://schemas.microsoft.com/office/drawing/2014/main" id="{51FEE0FA-6D53-4CBB-930C-B5D22242AE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4449535</xdr:colOff>
      <xdr:row>478</xdr:row>
      <xdr:rowOff>231321</xdr:rowOff>
    </xdr:from>
    <xdr:to>
      <xdr:col>3</xdr:col>
      <xdr:colOff>625928</xdr:colOff>
      <xdr:row>485</xdr:row>
      <xdr:rowOff>217715</xdr:rowOff>
    </xdr:to>
    <xdr:graphicFrame macro="">
      <xdr:nvGraphicFramePr>
        <xdr:cNvPr id="32" name="Gráfico 31">
          <a:extLst>
            <a:ext uri="{FF2B5EF4-FFF2-40B4-BE49-F238E27FC236}">
              <a16:creationId xmlns:a16="http://schemas.microsoft.com/office/drawing/2014/main" id="{974E5827-2269-4730-B20A-12CF7FC012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4327071</xdr:colOff>
      <xdr:row>494</xdr:row>
      <xdr:rowOff>244929</xdr:rowOff>
    </xdr:from>
    <xdr:to>
      <xdr:col>3</xdr:col>
      <xdr:colOff>503464</xdr:colOff>
      <xdr:row>501</xdr:row>
      <xdr:rowOff>231323</xdr:rowOff>
    </xdr:to>
    <xdr:graphicFrame macro="">
      <xdr:nvGraphicFramePr>
        <xdr:cNvPr id="33" name="Gráfico 32">
          <a:extLst>
            <a:ext uri="{FF2B5EF4-FFF2-40B4-BE49-F238E27FC236}">
              <a16:creationId xmlns:a16="http://schemas.microsoft.com/office/drawing/2014/main" id="{72864F77-D0D3-490C-8353-AEC84512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4735286</xdr:colOff>
      <xdr:row>410</xdr:row>
      <xdr:rowOff>176893</xdr:rowOff>
    </xdr:from>
    <xdr:to>
      <xdr:col>3</xdr:col>
      <xdr:colOff>911679</xdr:colOff>
      <xdr:row>417</xdr:row>
      <xdr:rowOff>163287</xdr:rowOff>
    </xdr:to>
    <xdr:graphicFrame macro="">
      <xdr:nvGraphicFramePr>
        <xdr:cNvPr id="34" name="Gráfico 33">
          <a:extLst>
            <a:ext uri="{FF2B5EF4-FFF2-40B4-BE49-F238E27FC236}">
              <a16:creationId xmlns:a16="http://schemas.microsoft.com/office/drawing/2014/main" id="{AB4D7C5C-0C0D-482A-986C-ECC4366E0E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xdr:col>
      <xdr:colOff>4599214</xdr:colOff>
      <xdr:row>340</xdr:row>
      <xdr:rowOff>122464</xdr:rowOff>
    </xdr:from>
    <xdr:to>
      <xdr:col>3</xdr:col>
      <xdr:colOff>775607</xdr:colOff>
      <xdr:row>347</xdr:row>
      <xdr:rowOff>108858</xdr:rowOff>
    </xdr:to>
    <xdr:graphicFrame macro="">
      <xdr:nvGraphicFramePr>
        <xdr:cNvPr id="35" name="Gráfico 34">
          <a:extLst>
            <a:ext uri="{FF2B5EF4-FFF2-40B4-BE49-F238E27FC236}">
              <a16:creationId xmlns:a16="http://schemas.microsoft.com/office/drawing/2014/main" id="{423D1D10-2E5C-4B00-A5A7-9F00660BE8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4776107</xdr:colOff>
      <xdr:row>99</xdr:row>
      <xdr:rowOff>258535</xdr:rowOff>
    </xdr:from>
    <xdr:to>
      <xdr:col>3</xdr:col>
      <xdr:colOff>952500</xdr:colOff>
      <xdr:row>106</xdr:row>
      <xdr:rowOff>244929</xdr:rowOff>
    </xdr:to>
    <xdr:graphicFrame macro="">
      <xdr:nvGraphicFramePr>
        <xdr:cNvPr id="36" name="Gráfico 35">
          <a:extLst>
            <a:ext uri="{FF2B5EF4-FFF2-40B4-BE49-F238E27FC236}">
              <a16:creationId xmlns:a16="http://schemas.microsoft.com/office/drawing/2014/main" id="{CC0834A9-A30A-43E7-A3F6-DDC5813C5C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xdr:col>
      <xdr:colOff>4218214</xdr:colOff>
      <xdr:row>225</xdr:row>
      <xdr:rowOff>163285</xdr:rowOff>
    </xdr:from>
    <xdr:to>
      <xdr:col>3</xdr:col>
      <xdr:colOff>394607</xdr:colOff>
      <xdr:row>232</xdr:row>
      <xdr:rowOff>149679</xdr:rowOff>
    </xdr:to>
    <xdr:graphicFrame macro="">
      <xdr:nvGraphicFramePr>
        <xdr:cNvPr id="37" name="Gráfico 36">
          <a:extLst>
            <a:ext uri="{FF2B5EF4-FFF2-40B4-BE49-F238E27FC236}">
              <a16:creationId xmlns:a16="http://schemas.microsoft.com/office/drawing/2014/main" id="{BC0A3816-8601-4482-9B5E-1D8602F8C0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4905375</xdr:colOff>
      <xdr:row>463</xdr:row>
      <xdr:rowOff>127000</xdr:rowOff>
    </xdr:from>
    <xdr:to>
      <xdr:col>4</xdr:col>
      <xdr:colOff>81643</xdr:colOff>
      <xdr:row>470</xdr:row>
      <xdr:rowOff>113394</xdr:rowOff>
    </xdr:to>
    <xdr:graphicFrame macro="">
      <xdr:nvGraphicFramePr>
        <xdr:cNvPr id="44" name="Gráfico 43">
          <a:extLst>
            <a:ext uri="{FF2B5EF4-FFF2-40B4-BE49-F238E27FC236}">
              <a16:creationId xmlns:a16="http://schemas.microsoft.com/office/drawing/2014/main" id="{AFF41BD0-6706-44ED-B6B7-F434F4914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40</xdr:col>
      <xdr:colOff>178594</xdr:colOff>
      <xdr:row>34</xdr:row>
      <xdr:rowOff>-1</xdr:rowOff>
    </xdr:to>
    <xdr:graphicFrame macro="">
      <xdr:nvGraphicFramePr>
        <xdr:cNvPr id="2" name="Gráfico 1">
          <a:extLst>
            <a:ext uri="{FF2B5EF4-FFF2-40B4-BE49-F238E27FC236}">
              <a16:creationId xmlns:a16="http://schemas.microsoft.com/office/drawing/2014/main" id="{427E7412-0FA6-4284-B9D8-C33C6D0251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136069</xdr:colOff>
      <xdr:row>39</xdr:row>
      <xdr:rowOff>11906</xdr:rowOff>
    </xdr:to>
    <xdr:graphicFrame macro="">
      <xdr:nvGraphicFramePr>
        <xdr:cNvPr id="2" name="Gráfico 1">
          <a:extLst>
            <a:ext uri="{FF2B5EF4-FFF2-40B4-BE49-F238E27FC236}">
              <a16:creationId xmlns:a16="http://schemas.microsoft.com/office/drawing/2014/main" id="{2A54DF62-6587-4CB6-A954-CFC61DAC8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149677</xdr:colOff>
      <xdr:row>0</xdr:row>
      <xdr:rowOff>0</xdr:rowOff>
    </xdr:from>
    <xdr:to>
      <xdr:col>26</xdr:col>
      <xdr:colOff>598714</xdr:colOff>
      <xdr:row>38</xdr:row>
      <xdr:rowOff>136072</xdr:rowOff>
    </xdr:to>
    <xdr:graphicFrame macro="">
      <xdr:nvGraphicFramePr>
        <xdr:cNvPr id="4" name="Gráfico 3">
          <a:extLst>
            <a:ext uri="{FF2B5EF4-FFF2-40B4-BE49-F238E27FC236}">
              <a16:creationId xmlns:a16="http://schemas.microsoft.com/office/drawing/2014/main" id="{E75737DF-3C3B-47E6-A790-8205E152E7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Azul">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01"/>
  <sheetViews>
    <sheetView showGridLines="0" tabSelected="1" showRuler="0" topLeftCell="A387" zoomScale="60" zoomScaleNormal="60" zoomScaleSheetLayoutView="50" zoomScalePageLayoutView="40" workbookViewId="0">
      <selection activeCell="C388" sqref="C388"/>
    </sheetView>
  </sheetViews>
  <sheetFormatPr baseColWidth="10" defaultColWidth="11.42578125" defaultRowHeight="16.5"/>
  <cols>
    <col min="1" max="1" width="4.42578125" style="57" customWidth="1"/>
    <col min="2" max="2" width="82.42578125" style="57" customWidth="1"/>
    <col min="3" max="3" width="77.5703125" style="57" customWidth="1"/>
    <col min="4" max="4" width="15" style="57" customWidth="1"/>
    <col min="5" max="5" width="12.85546875" style="57" customWidth="1"/>
    <col min="6" max="6" width="18.85546875" style="57" customWidth="1"/>
    <col min="7" max="7" width="35.28515625" style="104" customWidth="1"/>
    <col min="8" max="8" width="13.85546875" style="37" customWidth="1"/>
    <col min="9" max="9" width="13.28515625" style="37" customWidth="1"/>
    <col min="10" max="10" width="13" style="6" customWidth="1"/>
    <col min="11" max="11" width="12.85546875" style="6" customWidth="1"/>
    <col min="12" max="16384" width="11.42578125" style="6"/>
  </cols>
  <sheetData>
    <row r="1" spans="1:10" ht="26.25" customHeight="1">
      <c r="A1" s="472" t="s">
        <v>189</v>
      </c>
      <c r="B1" s="472"/>
      <c r="C1" s="472"/>
      <c r="D1" s="472"/>
      <c r="E1" s="472"/>
      <c r="F1" s="472"/>
      <c r="G1" s="472"/>
      <c r="H1" s="105"/>
    </row>
    <row r="2" spans="1:10" ht="21" customHeight="1">
      <c r="A2" s="475" t="s">
        <v>37</v>
      </c>
      <c r="B2" s="476"/>
      <c r="C2" s="476"/>
      <c r="D2" s="476"/>
      <c r="E2" s="476"/>
      <c r="F2" s="476"/>
      <c r="G2" s="476"/>
      <c r="H2" s="38" t="s">
        <v>5</v>
      </c>
      <c r="I2" s="39" t="s">
        <v>6</v>
      </c>
    </row>
    <row r="3" spans="1:10" ht="54" customHeight="1" thickBot="1">
      <c r="A3" s="171" t="s">
        <v>187</v>
      </c>
      <c r="B3" s="172" t="s">
        <v>0</v>
      </c>
      <c r="C3" s="171" t="s">
        <v>1</v>
      </c>
      <c r="D3" s="173" t="s">
        <v>2</v>
      </c>
      <c r="E3" s="173" t="s">
        <v>3</v>
      </c>
      <c r="F3" s="174" t="s">
        <v>4</v>
      </c>
      <c r="G3" s="175" t="s">
        <v>185</v>
      </c>
      <c r="H3" s="44" t="s">
        <v>7</v>
      </c>
      <c r="I3" s="45" t="s">
        <v>8</v>
      </c>
    </row>
    <row r="4" spans="1:10" s="4" customFormat="1" ht="100.5" customHeight="1" thickBot="1">
      <c r="A4" s="158">
        <v>1</v>
      </c>
      <c r="B4" s="159" t="s">
        <v>89</v>
      </c>
      <c r="C4" s="160" t="s">
        <v>94</v>
      </c>
      <c r="D4" s="161">
        <v>4</v>
      </c>
      <c r="E4" s="161">
        <v>5</v>
      </c>
      <c r="F4" s="162">
        <v>1</v>
      </c>
      <c r="G4" s="477" t="s">
        <v>186</v>
      </c>
      <c r="H4" s="47"/>
      <c r="I4" s="278"/>
    </row>
    <row r="5" spans="1:10" s="4" customFormat="1" ht="53.25" customHeight="1" thickBot="1">
      <c r="A5" s="158">
        <v>2</v>
      </c>
      <c r="B5" s="159" t="s">
        <v>90</v>
      </c>
      <c r="C5" s="159" t="s">
        <v>95</v>
      </c>
      <c r="D5" s="163">
        <v>2</v>
      </c>
      <c r="E5" s="161">
        <v>1</v>
      </c>
      <c r="F5" s="162">
        <f t="shared" ref="F5:F8" si="0">E5/D5*1</f>
        <v>0.5</v>
      </c>
      <c r="G5" s="477"/>
      <c r="H5" s="47"/>
      <c r="I5" s="47"/>
    </row>
    <row r="6" spans="1:10" s="4" customFormat="1" ht="83.25" customHeight="1" thickBot="1">
      <c r="A6" s="158">
        <v>3</v>
      </c>
      <c r="B6" s="159" t="s">
        <v>91</v>
      </c>
      <c r="C6" s="159" t="s">
        <v>96</v>
      </c>
      <c r="D6" s="163">
        <v>6</v>
      </c>
      <c r="E6" s="161">
        <v>6</v>
      </c>
      <c r="F6" s="162">
        <f t="shared" si="0"/>
        <v>1</v>
      </c>
      <c r="G6" s="477"/>
      <c r="H6" s="47"/>
      <c r="I6" s="47"/>
    </row>
    <row r="7" spans="1:10" s="4" customFormat="1" ht="82.5" customHeight="1" thickBot="1">
      <c r="A7" s="164">
        <v>4</v>
      </c>
      <c r="B7" s="159" t="s">
        <v>92</v>
      </c>
      <c r="C7" s="165" t="s">
        <v>97</v>
      </c>
      <c r="D7" s="166">
        <v>12</v>
      </c>
      <c r="E7" s="161">
        <v>28</v>
      </c>
      <c r="F7" s="162">
        <v>1</v>
      </c>
      <c r="G7" s="477"/>
      <c r="H7" s="49"/>
      <c r="I7" s="49"/>
    </row>
    <row r="8" spans="1:10" s="4" customFormat="1" ht="84.75" customHeight="1">
      <c r="A8" s="164">
        <v>5</v>
      </c>
      <c r="B8" s="165" t="s">
        <v>93</v>
      </c>
      <c r="C8" s="165" t="s">
        <v>98</v>
      </c>
      <c r="D8" s="166">
        <v>4</v>
      </c>
      <c r="E8" s="167">
        <v>3</v>
      </c>
      <c r="F8" s="168">
        <f t="shared" si="0"/>
        <v>0.75</v>
      </c>
      <c r="G8" s="477"/>
      <c r="H8" s="47"/>
      <c r="I8" s="170" t="s">
        <v>184</v>
      </c>
      <c r="J8" s="170" t="s">
        <v>183</v>
      </c>
    </row>
    <row r="9" spans="1:10" s="4" customFormat="1" ht="33.75" customHeight="1">
      <c r="A9" s="471" t="s">
        <v>188</v>
      </c>
      <c r="B9" s="471"/>
      <c r="C9" s="471"/>
      <c r="D9" s="471"/>
      <c r="E9" s="471"/>
      <c r="F9" s="169">
        <f>SUM(F4:F8)/5</f>
        <v>0.85</v>
      </c>
      <c r="G9" s="477"/>
      <c r="H9" s="51">
        <v>1</v>
      </c>
      <c r="I9" s="51">
        <f>H9-F9</f>
        <v>0.15000000000000002</v>
      </c>
      <c r="J9" s="51">
        <f>F9</f>
        <v>0.85</v>
      </c>
    </row>
    <row r="10" spans="1:10" s="4" customFormat="1" ht="54" customHeight="1">
      <c r="A10" s="481" t="s">
        <v>598</v>
      </c>
      <c r="B10" s="482"/>
      <c r="C10" s="482"/>
      <c r="D10" s="482"/>
      <c r="E10" s="482"/>
      <c r="F10" s="482"/>
      <c r="G10" s="483"/>
      <c r="H10" s="51"/>
      <c r="I10" s="51"/>
      <c r="J10" s="32"/>
    </row>
    <row r="11" spans="1:10" s="4" customFormat="1" ht="31.5" customHeight="1">
      <c r="A11" s="277"/>
      <c r="B11" s="277"/>
      <c r="C11" s="277"/>
      <c r="D11" s="277"/>
      <c r="E11" s="277"/>
      <c r="F11" s="277"/>
      <c r="G11" s="277"/>
      <c r="H11" s="51"/>
      <c r="I11" s="51"/>
      <c r="J11" s="32"/>
    </row>
    <row r="12" spans="1:10" s="4" customFormat="1" ht="31.5" customHeight="1">
      <c r="A12" s="277"/>
      <c r="B12" s="277"/>
      <c r="C12" s="277"/>
      <c r="D12" s="277"/>
      <c r="E12" s="277"/>
      <c r="F12" s="277"/>
      <c r="G12" s="277"/>
      <c r="H12" s="51"/>
      <c r="I12" s="51"/>
      <c r="J12" s="32"/>
    </row>
    <row r="13" spans="1:10" s="4" customFormat="1" ht="31.5" customHeight="1">
      <c r="A13" s="277"/>
      <c r="B13" s="277"/>
      <c r="C13" s="277"/>
      <c r="D13" s="277"/>
      <c r="E13" s="277"/>
      <c r="F13" s="277"/>
      <c r="G13" s="277"/>
      <c r="H13" s="51"/>
      <c r="I13" s="51"/>
      <c r="J13" s="32"/>
    </row>
    <row r="14" spans="1:10" s="4" customFormat="1" ht="31.5" customHeight="1">
      <c r="A14" s="277"/>
      <c r="B14" s="277"/>
      <c r="C14" s="277"/>
      <c r="D14" s="277"/>
      <c r="E14" s="277"/>
      <c r="F14" s="277"/>
      <c r="G14" s="277"/>
      <c r="H14" s="51"/>
      <c r="I14" s="51"/>
      <c r="J14" s="32"/>
    </row>
    <row r="15" spans="1:10" s="4" customFormat="1" ht="31.5" customHeight="1">
      <c r="A15" s="277"/>
      <c r="B15" s="277"/>
      <c r="C15" s="277"/>
      <c r="D15" s="277"/>
      <c r="E15" s="277"/>
      <c r="F15" s="277"/>
      <c r="G15" s="277"/>
      <c r="H15" s="51"/>
      <c r="I15" s="51"/>
      <c r="J15" s="32"/>
    </row>
    <row r="16" spans="1:10" s="4" customFormat="1" ht="31.5" customHeight="1">
      <c r="A16" s="277"/>
      <c r="B16" s="277"/>
      <c r="C16" s="277"/>
      <c r="D16" s="277"/>
      <c r="E16" s="277"/>
      <c r="F16" s="277"/>
      <c r="G16" s="277"/>
      <c r="H16" s="51"/>
      <c r="I16" s="51"/>
      <c r="J16" s="32"/>
    </row>
    <row r="17" spans="1:10" s="4" customFormat="1" ht="31.5" customHeight="1">
      <c r="A17" s="277"/>
      <c r="B17" s="277"/>
      <c r="C17" s="277"/>
      <c r="D17" s="277"/>
      <c r="E17" s="277"/>
      <c r="F17" s="277"/>
      <c r="G17" s="277"/>
      <c r="H17" s="51"/>
      <c r="I17" s="51"/>
      <c r="J17" s="32"/>
    </row>
    <row r="18" spans="1:10" s="4" customFormat="1" ht="31.5" customHeight="1">
      <c r="A18" s="277"/>
      <c r="B18" s="277"/>
      <c r="C18" s="277"/>
      <c r="D18" s="277"/>
      <c r="E18" s="277"/>
      <c r="F18" s="277"/>
      <c r="G18" s="277"/>
      <c r="H18" s="51"/>
      <c r="I18" s="51"/>
      <c r="J18" s="32"/>
    </row>
    <row r="19" spans="1:10" s="4" customFormat="1" ht="31.5" customHeight="1">
      <c r="A19" s="277"/>
      <c r="B19" s="277"/>
      <c r="C19" s="277"/>
      <c r="D19" s="277"/>
      <c r="E19" s="277"/>
      <c r="F19" s="277"/>
      <c r="G19" s="277"/>
      <c r="H19" s="51"/>
      <c r="I19" s="51"/>
      <c r="J19" s="32"/>
    </row>
    <row r="20" spans="1:10" s="4" customFormat="1" ht="31.5" customHeight="1">
      <c r="A20" s="473" t="s">
        <v>38</v>
      </c>
      <c r="B20" s="473"/>
      <c r="C20" s="473"/>
      <c r="D20" s="473"/>
      <c r="E20" s="473"/>
      <c r="F20" s="473"/>
      <c r="G20" s="473"/>
      <c r="H20" s="33"/>
      <c r="I20" s="33"/>
      <c r="J20" s="33"/>
    </row>
    <row r="21" spans="1:10" s="4" customFormat="1" ht="41.25" customHeight="1" thickBot="1">
      <c r="A21" s="171" t="s">
        <v>187</v>
      </c>
      <c r="B21" s="172" t="s">
        <v>0</v>
      </c>
      <c r="C21" s="171" t="s">
        <v>1</v>
      </c>
      <c r="D21" s="173" t="s">
        <v>2</v>
      </c>
      <c r="E21" s="173" t="s">
        <v>3</v>
      </c>
      <c r="F21" s="174" t="s">
        <v>4</v>
      </c>
      <c r="G21" s="176" t="s">
        <v>185</v>
      </c>
      <c r="H21" s="33"/>
      <c r="I21" s="33"/>
      <c r="J21" s="33"/>
    </row>
    <row r="22" spans="1:10" s="4" customFormat="1" ht="31.5" customHeight="1" thickBot="1">
      <c r="A22" s="177">
        <v>1</v>
      </c>
      <c r="B22" s="178" t="s">
        <v>157</v>
      </c>
      <c r="C22" s="178" t="s">
        <v>158</v>
      </c>
      <c r="D22" s="161">
        <v>3</v>
      </c>
      <c r="E22" s="161">
        <v>3</v>
      </c>
      <c r="F22" s="179">
        <f>E22/D22*1</f>
        <v>1</v>
      </c>
      <c r="G22" s="180"/>
      <c r="H22" s="34"/>
      <c r="I22" s="34"/>
      <c r="J22" s="34"/>
    </row>
    <row r="23" spans="1:10" s="4" customFormat="1" ht="31.5" customHeight="1" thickBot="1">
      <c r="A23" s="181">
        <v>2</v>
      </c>
      <c r="B23" s="178" t="s">
        <v>159</v>
      </c>
      <c r="C23" s="178" t="s">
        <v>160</v>
      </c>
      <c r="D23" s="163">
        <v>4</v>
      </c>
      <c r="E23" s="163">
        <v>5</v>
      </c>
      <c r="F23" s="179">
        <v>1</v>
      </c>
      <c r="G23" s="180"/>
      <c r="H23" s="47"/>
      <c r="I23" s="47"/>
    </row>
    <row r="24" spans="1:10" s="4" customFormat="1" ht="31.5" customHeight="1" thickBot="1">
      <c r="A24" s="177">
        <v>3</v>
      </c>
      <c r="B24" s="178" t="s">
        <v>161</v>
      </c>
      <c r="C24" s="178" t="s">
        <v>162</v>
      </c>
      <c r="D24" s="182">
        <v>1</v>
      </c>
      <c r="E24" s="183">
        <v>0.75</v>
      </c>
      <c r="F24" s="179">
        <f t="shared" ref="F24:F27" si="1">E24/D24*1</f>
        <v>0.75</v>
      </c>
      <c r="G24" s="180"/>
      <c r="H24" s="47"/>
      <c r="I24" s="47"/>
    </row>
    <row r="25" spans="1:10" s="4" customFormat="1" ht="31.5" customHeight="1" thickBot="1">
      <c r="A25" s="181">
        <v>4</v>
      </c>
      <c r="B25" s="178" t="s">
        <v>163</v>
      </c>
      <c r="C25" s="178" t="s">
        <v>164</v>
      </c>
      <c r="D25" s="184">
        <v>2</v>
      </c>
      <c r="E25" s="184">
        <v>1</v>
      </c>
      <c r="F25" s="179">
        <f t="shared" si="1"/>
        <v>0.5</v>
      </c>
      <c r="G25" s="180"/>
      <c r="H25" s="47"/>
      <c r="I25" s="47"/>
    </row>
    <row r="26" spans="1:10" s="4" customFormat="1" ht="60.75" thickBot="1">
      <c r="A26" s="177">
        <v>5</v>
      </c>
      <c r="B26" s="178" t="s">
        <v>165</v>
      </c>
      <c r="C26" s="178" t="s">
        <v>166</v>
      </c>
      <c r="D26" s="163">
        <v>6</v>
      </c>
      <c r="E26" s="163">
        <v>5</v>
      </c>
      <c r="F26" s="179">
        <f t="shared" si="1"/>
        <v>0.83333333333333337</v>
      </c>
      <c r="G26" s="180"/>
      <c r="H26" s="47"/>
      <c r="I26" s="47"/>
    </row>
    <row r="27" spans="1:10" s="4" customFormat="1" ht="31.5" customHeight="1">
      <c r="A27" s="177">
        <v>6</v>
      </c>
      <c r="B27" s="185" t="s">
        <v>167</v>
      </c>
      <c r="C27" s="185" t="s">
        <v>168</v>
      </c>
      <c r="D27" s="166">
        <v>4</v>
      </c>
      <c r="E27" s="166">
        <v>4</v>
      </c>
      <c r="F27" s="179">
        <f t="shared" si="1"/>
        <v>1</v>
      </c>
      <c r="G27" s="180"/>
      <c r="H27" s="47"/>
      <c r="I27" s="170" t="s">
        <v>184</v>
      </c>
      <c r="J27" s="170" t="s">
        <v>183</v>
      </c>
    </row>
    <row r="28" spans="1:10" s="4" customFormat="1" ht="31.5" customHeight="1">
      <c r="A28" s="478" t="s">
        <v>188</v>
      </c>
      <c r="B28" s="478"/>
      <c r="C28" s="478"/>
      <c r="D28" s="478"/>
      <c r="E28" s="478"/>
      <c r="F28" s="279">
        <f>SUM(F22:F27)/6</f>
        <v>0.84722222222222221</v>
      </c>
      <c r="G28" s="236"/>
      <c r="H28" s="51">
        <v>1</v>
      </c>
      <c r="I28" s="51">
        <f>H28-J28</f>
        <v>0.15277777777777779</v>
      </c>
      <c r="J28" s="51">
        <f>F28</f>
        <v>0.84722222222222221</v>
      </c>
    </row>
    <row r="29" spans="1:10" s="4" customFormat="1" ht="38.25" customHeight="1">
      <c r="A29" s="484" t="s">
        <v>599</v>
      </c>
      <c r="B29" s="485"/>
      <c r="C29" s="485"/>
      <c r="D29" s="485"/>
      <c r="E29" s="485"/>
      <c r="F29" s="485"/>
      <c r="G29" s="486"/>
      <c r="H29" s="51"/>
      <c r="I29" s="51"/>
      <c r="J29" s="32"/>
    </row>
    <row r="30" spans="1:10" s="4" customFormat="1" ht="31.5" customHeight="1">
      <c r="A30" s="280"/>
      <c r="B30" s="281"/>
      <c r="C30" s="281"/>
      <c r="D30" s="281"/>
      <c r="E30" s="281"/>
      <c r="F30" s="281"/>
      <c r="G30" s="282"/>
      <c r="H30" s="51"/>
      <c r="I30" s="51"/>
      <c r="J30" s="32"/>
    </row>
    <row r="31" spans="1:10" s="4" customFormat="1" ht="31.5" customHeight="1">
      <c r="A31" s="283"/>
      <c r="B31" s="284"/>
      <c r="C31" s="284"/>
      <c r="D31" s="284"/>
      <c r="E31" s="284"/>
      <c r="F31" s="284"/>
      <c r="G31" s="285"/>
      <c r="H31" s="51"/>
      <c r="I31" s="51"/>
      <c r="J31" s="32"/>
    </row>
    <row r="32" spans="1:10" s="4" customFormat="1" ht="31.5" customHeight="1">
      <c r="A32" s="283"/>
      <c r="B32" s="284"/>
      <c r="C32" s="284"/>
      <c r="D32" s="284"/>
      <c r="E32" s="284"/>
      <c r="F32" s="284"/>
      <c r="G32" s="285"/>
      <c r="H32" s="51"/>
      <c r="I32" s="51"/>
      <c r="J32" s="32"/>
    </row>
    <row r="33" spans="1:10" s="4" customFormat="1" ht="31.5" customHeight="1">
      <c r="A33" s="283"/>
      <c r="B33" s="284"/>
      <c r="C33" s="284"/>
      <c r="D33" s="284"/>
      <c r="E33" s="284"/>
      <c r="F33" s="284"/>
      <c r="G33" s="285"/>
      <c r="H33" s="51"/>
      <c r="I33" s="51"/>
      <c r="J33" s="32"/>
    </row>
    <row r="34" spans="1:10" s="4" customFormat="1" ht="31.5" customHeight="1">
      <c r="A34" s="283"/>
      <c r="B34" s="284"/>
      <c r="C34" s="284"/>
      <c r="D34" s="284"/>
      <c r="E34" s="284"/>
      <c r="F34" s="284"/>
      <c r="G34" s="285"/>
      <c r="H34" s="51"/>
      <c r="I34" s="51"/>
      <c r="J34" s="32"/>
    </row>
    <row r="35" spans="1:10" s="4" customFormat="1" ht="31.5" customHeight="1">
      <c r="A35" s="283"/>
      <c r="B35" s="284"/>
      <c r="C35" s="284"/>
      <c r="D35" s="284"/>
      <c r="E35" s="284"/>
      <c r="F35" s="284"/>
      <c r="G35" s="285"/>
      <c r="H35" s="51"/>
      <c r="I35" s="51"/>
      <c r="J35" s="32"/>
    </row>
    <row r="36" spans="1:10" s="4" customFormat="1" ht="31.5" customHeight="1">
      <c r="A36" s="283"/>
      <c r="B36" s="284"/>
      <c r="C36" s="284"/>
      <c r="D36" s="284"/>
      <c r="E36" s="284"/>
      <c r="F36" s="284"/>
      <c r="G36" s="285"/>
      <c r="H36" s="51"/>
      <c r="I36" s="51"/>
      <c r="J36" s="32"/>
    </row>
    <row r="37" spans="1:10" s="4" customFormat="1" ht="31.5" customHeight="1">
      <c r="A37" s="286"/>
      <c r="B37" s="287"/>
      <c r="C37" s="287"/>
      <c r="D37" s="287"/>
      <c r="E37" s="287"/>
      <c r="F37" s="287"/>
      <c r="G37" s="288"/>
      <c r="H37" s="51"/>
      <c r="I37" s="51"/>
      <c r="J37" s="32"/>
    </row>
    <row r="38" spans="1:10" s="4" customFormat="1" ht="31.5" customHeight="1">
      <c r="A38" s="465" t="s">
        <v>10</v>
      </c>
      <c r="B38" s="466"/>
      <c r="C38" s="466"/>
      <c r="D38" s="466"/>
      <c r="E38" s="466"/>
      <c r="F38" s="466"/>
      <c r="G38" s="474"/>
      <c r="H38" s="47"/>
      <c r="I38" s="51"/>
    </row>
    <row r="39" spans="1:10" s="4" customFormat="1" ht="48" customHeight="1" thickBot="1">
      <c r="A39" s="171" t="s">
        <v>187</v>
      </c>
      <c r="B39" s="172" t="s">
        <v>0</v>
      </c>
      <c r="C39" s="171" t="s">
        <v>1</v>
      </c>
      <c r="D39" s="173" t="s">
        <v>2</v>
      </c>
      <c r="E39" s="173" t="s">
        <v>3</v>
      </c>
      <c r="F39" s="174" t="s">
        <v>4</v>
      </c>
      <c r="G39" s="187" t="s">
        <v>185</v>
      </c>
      <c r="H39" s="47"/>
      <c r="I39" s="51"/>
    </row>
    <row r="40" spans="1:10" s="4" customFormat="1" ht="30.75" thickBot="1">
      <c r="A40" s="188">
        <v>1</v>
      </c>
      <c r="B40" s="189" t="s">
        <v>191</v>
      </c>
      <c r="C40" s="189" t="s">
        <v>192</v>
      </c>
      <c r="D40" s="190">
        <v>1480</v>
      </c>
      <c r="E40" s="190">
        <v>300</v>
      </c>
      <c r="F40" s="191">
        <f t="shared" ref="F40:F45" si="2">E40/D40*1</f>
        <v>0.20270270270270271</v>
      </c>
      <c r="G40" s="180"/>
      <c r="H40" s="47"/>
      <c r="I40" s="47"/>
    </row>
    <row r="41" spans="1:10" s="4" customFormat="1" ht="30.75" thickBot="1">
      <c r="A41" s="181">
        <v>2</v>
      </c>
      <c r="B41" s="185" t="s">
        <v>193</v>
      </c>
      <c r="C41" s="185" t="s">
        <v>194</v>
      </c>
      <c r="D41" s="192">
        <v>50</v>
      </c>
      <c r="E41" s="192">
        <v>25</v>
      </c>
      <c r="F41" s="162">
        <f t="shared" si="2"/>
        <v>0.5</v>
      </c>
      <c r="G41" s="180"/>
      <c r="H41" s="47"/>
      <c r="I41" s="47"/>
    </row>
    <row r="42" spans="1:10" s="4" customFormat="1" ht="30.75" thickBot="1">
      <c r="A42" s="181">
        <v>3</v>
      </c>
      <c r="B42" s="185" t="s">
        <v>195</v>
      </c>
      <c r="C42" s="185" t="s">
        <v>196</v>
      </c>
      <c r="D42" s="192">
        <v>15</v>
      </c>
      <c r="E42" s="192">
        <v>7</v>
      </c>
      <c r="F42" s="162">
        <f t="shared" si="2"/>
        <v>0.46666666666666667</v>
      </c>
      <c r="G42" s="180"/>
      <c r="H42" s="47"/>
      <c r="I42" s="47"/>
    </row>
    <row r="43" spans="1:10" s="4" customFormat="1" ht="45.75" thickBot="1">
      <c r="A43" s="181">
        <v>4</v>
      </c>
      <c r="B43" s="185" t="s">
        <v>197</v>
      </c>
      <c r="C43" s="185" t="s">
        <v>198</v>
      </c>
      <c r="D43" s="192">
        <v>235</v>
      </c>
      <c r="E43" s="192">
        <v>124</v>
      </c>
      <c r="F43" s="162">
        <f t="shared" si="2"/>
        <v>0.52765957446808509</v>
      </c>
      <c r="G43" s="180"/>
      <c r="H43" s="47"/>
      <c r="I43" s="47"/>
    </row>
    <row r="44" spans="1:10" s="4" customFormat="1" ht="30.75" thickBot="1">
      <c r="A44" s="181">
        <v>5</v>
      </c>
      <c r="B44" s="185" t="s">
        <v>199</v>
      </c>
      <c r="C44" s="185" t="s">
        <v>200</v>
      </c>
      <c r="D44" s="192">
        <v>120</v>
      </c>
      <c r="E44" s="192">
        <v>60</v>
      </c>
      <c r="F44" s="162">
        <f t="shared" si="2"/>
        <v>0.5</v>
      </c>
      <c r="G44" s="180"/>
      <c r="H44" s="47"/>
      <c r="I44" s="47"/>
    </row>
    <row r="45" spans="1:10" s="4" customFormat="1" ht="40.5" customHeight="1" thickBot="1">
      <c r="A45" s="181">
        <v>6</v>
      </c>
      <c r="B45" s="185" t="s">
        <v>201</v>
      </c>
      <c r="C45" s="185" t="s">
        <v>202</v>
      </c>
      <c r="D45" s="192">
        <v>150</v>
      </c>
      <c r="E45" s="192">
        <v>75</v>
      </c>
      <c r="F45" s="162">
        <f t="shared" si="2"/>
        <v>0.5</v>
      </c>
      <c r="G45" s="180"/>
      <c r="H45" s="35"/>
      <c r="I45" s="35" t="s">
        <v>184</v>
      </c>
      <c r="J45" s="35" t="s">
        <v>183</v>
      </c>
    </row>
    <row r="46" spans="1:10" s="4" customFormat="1" ht="21" thickBot="1">
      <c r="A46" s="471" t="s">
        <v>188</v>
      </c>
      <c r="B46" s="471"/>
      <c r="C46" s="471"/>
      <c r="D46" s="471"/>
      <c r="E46" s="471"/>
      <c r="F46" s="193">
        <f>SUM(F40:F45)/6</f>
        <v>0.44950482397290908</v>
      </c>
      <c r="G46" s="180"/>
      <c r="H46" s="36">
        <v>1</v>
      </c>
      <c r="I46" s="36">
        <f>H46-J46</f>
        <v>0.55049517602709086</v>
      </c>
      <c r="J46" s="36">
        <f>F46</f>
        <v>0.44950482397290908</v>
      </c>
    </row>
    <row r="47" spans="1:10" s="4" customFormat="1" ht="31.5" customHeight="1">
      <c r="A47" s="415"/>
      <c r="B47" s="415"/>
      <c r="C47" s="415"/>
      <c r="D47" s="415"/>
      <c r="E47" s="415"/>
      <c r="F47" s="415"/>
      <c r="G47" s="416"/>
      <c r="H47" s="47"/>
      <c r="I47" s="47"/>
    </row>
    <row r="48" spans="1:10" s="4" customFormat="1" ht="31.5" customHeight="1">
      <c r="A48" s="415"/>
      <c r="B48" s="415"/>
      <c r="C48" s="415"/>
      <c r="D48" s="415"/>
      <c r="E48" s="415"/>
      <c r="F48" s="415"/>
      <c r="G48" s="416"/>
      <c r="H48" s="47"/>
      <c r="I48" s="47"/>
    </row>
    <row r="49" spans="1:10" s="4" customFormat="1" ht="31.5" customHeight="1">
      <c r="A49" s="415"/>
      <c r="B49" s="415"/>
      <c r="C49" s="415"/>
      <c r="D49" s="415"/>
      <c r="E49" s="415"/>
      <c r="F49" s="415"/>
      <c r="G49" s="416"/>
      <c r="H49" s="47"/>
      <c r="I49" s="47"/>
    </row>
    <row r="50" spans="1:10" s="4" customFormat="1" ht="31.5" customHeight="1">
      <c r="A50" s="415"/>
      <c r="B50" s="415"/>
      <c r="C50" s="415"/>
      <c r="D50" s="415"/>
      <c r="E50" s="415"/>
      <c r="F50" s="415"/>
      <c r="G50" s="416"/>
      <c r="H50" s="47"/>
      <c r="I50" s="47"/>
    </row>
    <row r="51" spans="1:10" s="4" customFormat="1" ht="31.5" customHeight="1">
      <c r="A51" s="415"/>
      <c r="B51" s="415"/>
      <c r="C51" s="415"/>
      <c r="D51" s="415"/>
      <c r="E51" s="415"/>
      <c r="F51" s="415"/>
      <c r="G51" s="416"/>
      <c r="H51" s="47"/>
      <c r="I51" s="47"/>
    </row>
    <row r="52" spans="1:10" s="4" customFormat="1" ht="31.5" customHeight="1">
      <c r="A52" s="415"/>
      <c r="B52" s="415"/>
      <c r="C52" s="415"/>
      <c r="D52" s="415"/>
      <c r="E52" s="415"/>
      <c r="F52" s="415"/>
      <c r="G52" s="416"/>
      <c r="H52" s="47"/>
      <c r="I52" s="47"/>
    </row>
    <row r="53" spans="1:10" s="4" customFormat="1" ht="31.5" customHeight="1">
      <c r="A53" s="415"/>
      <c r="B53" s="415"/>
      <c r="C53" s="415"/>
      <c r="D53" s="415"/>
      <c r="E53" s="415"/>
      <c r="F53" s="415"/>
      <c r="G53" s="416"/>
      <c r="H53" s="47"/>
      <c r="I53" s="47"/>
    </row>
    <row r="54" spans="1:10" s="4" customFormat="1" ht="31.5" customHeight="1">
      <c r="A54" s="415"/>
      <c r="B54" s="415"/>
      <c r="C54" s="415"/>
      <c r="D54" s="415"/>
      <c r="E54" s="415"/>
      <c r="F54" s="415"/>
      <c r="G54" s="416"/>
      <c r="H54" s="47"/>
      <c r="I54" s="47"/>
    </row>
    <row r="55" spans="1:10" s="5" customFormat="1" ht="31.5" customHeight="1">
      <c r="A55" s="465" t="s">
        <v>11</v>
      </c>
      <c r="B55" s="466"/>
      <c r="C55" s="466"/>
      <c r="D55" s="466"/>
      <c r="E55" s="466"/>
      <c r="F55" s="466"/>
      <c r="G55" s="474"/>
      <c r="H55" s="59"/>
      <c r="I55" s="59"/>
    </row>
    <row r="56" spans="1:10" s="5" customFormat="1" ht="45" customHeight="1" thickBot="1">
      <c r="A56" s="171" t="s">
        <v>187</v>
      </c>
      <c r="B56" s="172" t="s">
        <v>0</v>
      </c>
      <c r="C56" s="171" t="s">
        <v>1</v>
      </c>
      <c r="D56" s="173" t="s">
        <v>2</v>
      </c>
      <c r="E56" s="173" t="s">
        <v>3</v>
      </c>
      <c r="F56" s="174" t="s">
        <v>4</v>
      </c>
      <c r="G56" s="187" t="s">
        <v>185</v>
      </c>
      <c r="H56" s="59"/>
      <c r="I56" s="59"/>
    </row>
    <row r="57" spans="1:10" s="4" customFormat="1" ht="31.5" customHeight="1" thickBot="1">
      <c r="A57" s="194">
        <v>1</v>
      </c>
      <c r="B57" s="178" t="s">
        <v>169</v>
      </c>
      <c r="C57" s="178" t="s">
        <v>170</v>
      </c>
      <c r="D57" s="161">
        <v>1500</v>
      </c>
      <c r="E57" s="161">
        <v>700</v>
      </c>
      <c r="F57" s="179">
        <f>E57/D57*1</f>
        <v>0.46666666666666667</v>
      </c>
      <c r="G57" s="180"/>
      <c r="H57" s="47"/>
      <c r="I57" s="47"/>
    </row>
    <row r="58" spans="1:10" s="4" customFormat="1" ht="31.5" customHeight="1" thickBot="1">
      <c r="A58" s="194">
        <v>2</v>
      </c>
      <c r="B58" s="178" t="s">
        <v>171</v>
      </c>
      <c r="C58" s="178" t="s">
        <v>172</v>
      </c>
      <c r="D58" s="163">
        <v>1500</v>
      </c>
      <c r="E58" s="163">
        <v>640</v>
      </c>
      <c r="F58" s="179">
        <f t="shared" ref="F58:F63" si="3">E58/D58*1</f>
        <v>0.42666666666666669</v>
      </c>
      <c r="G58" s="180"/>
      <c r="H58" s="47"/>
      <c r="I58" s="47"/>
    </row>
    <row r="59" spans="1:10" s="4" customFormat="1" ht="31.5" customHeight="1" thickBot="1">
      <c r="A59" s="194">
        <v>3</v>
      </c>
      <c r="B59" s="178" t="s">
        <v>173</v>
      </c>
      <c r="C59" s="178" t="s">
        <v>174</v>
      </c>
      <c r="D59" s="163">
        <v>1500</v>
      </c>
      <c r="E59" s="163">
        <v>640</v>
      </c>
      <c r="F59" s="179">
        <f t="shared" si="3"/>
        <v>0.42666666666666669</v>
      </c>
      <c r="G59" s="180"/>
      <c r="H59" s="47"/>
      <c r="I59" s="47"/>
    </row>
    <row r="60" spans="1:10" s="4" customFormat="1" ht="31.5" customHeight="1" thickBot="1">
      <c r="A60" s="194">
        <v>4</v>
      </c>
      <c r="B60" s="178" t="s">
        <v>175</v>
      </c>
      <c r="C60" s="178" t="s">
        <v>176</v>
      </c>
      <c r="D60" s="184">
        <v>1500</v>
      </c>
      <c r="E60" s="184">
        <v>0</v>
      </c>
      <c r="F60" s="179">
        <f t="shared" si="3"/>
        <v>0</v>
      </c>
      <c r="G60" s="180"/>
      <c r="H60" s="47"/>
      <c r="I60" s="47"/>
    </row>
    <row r="61" spans="1:10" s="4" customFormat="1" ht="36" customHeight="1" thickBot="1">
      <c r="A61" s="194">
        <v>5</v>
      </c>
      <c r="B61" s="178" t="s">
        <v>177</v>
      </c>
      <c r="C61" s="178" t="s">
        <v>178</v>
      </c>
      <c r="D61" s="184">
        <v>10</v>
      </c>
      <c r="E61" s="184">
        <v>9</v>
      </c>
      <c r="F61" s="179">
        <f t="shared" si="3"/>
        <v>0.9</v>
      </c>
      <c r="G61" s="180"/>
      <c r="H61" s="47"/>
      <c r="I61" s="47"/>
    </row>
    <row r="62" spans="1:10" s="4" customFormat="1" ht="38.25" customHeight="1" thickBot="1">
      <c r="A62" s="194">
        <v>6</v>
      </c>
      <c r="B62" s="178" t="s">
        <v>179</v>
      </c>
      <c r="C62" s="178" t="s">
        <v>180</v>
      </c>
      <c r="D62" s="163">
        <v>6</v>
      </c>
      <c r="E62" s="163">
        <v>4</v>
      </c>
      <c r="F62" s="179">
        <f t="shared" si="3"/>
        <v>0.66666666666666663</v>
      </c>
      <c r="G62" s="180"/>
      <c r="H62" s="47"/>
      <c r="I62" s="47"/>
    </row>
    <row r="63" spans="1:10" s="4" customFormat="1" ht="41.25" customHeight="1" thickBot="1">
      <c r="A63" s="195">
        <v>7</v>
      </c>
      <c r="B63" s="178" t="s">
        <v>181</v>
      </c>
      <c r="C63" s="178" t="s">
        <v>182</v>
      </c>
      <c r="D63" s="163">
        <v>10</v>
      </c>
      <c r="E63" s="163">
        <v>6</v>
      </c>
      <c r="F63" s="179">
        <f t="shared" si="3"/>
        <v>0.6</v>
      </c>
      <c r="G63" s="180"/>
      <c r="H63" s="35"/>
      <c r="I63" s="35" t="s">
        <v>184</v>
      </c>
      <c r="J63" s="35" t="s">
        <v>183</v>
      </c>
    </row>
    <row r="64" spans="1:10" s="4" customFormat="1" ht="31.5" customHeight="1">
      <c r="A64" s="471" t="s">
        <v>188</v>
      </c>
      <c r="B64" s="471"/>
      <c r="C64" s="471"/>
      <c r="D64" s="471"/>
      <c r="E64" s="471"/>
      <c r="F64" s="196">
        <f>SUM(F57:F63)/7</f>
        <v>0.49809523809523809</v>
      </c>
      <c r="G64" s="180"/>
      <c r="H64" s="36">
        <v>1</v>
      </c>
      <c r="I64" s="36">
        <f>H64-J64</f>
        <v>0.50190476190476185</v>
      </c>
      <c r="J64" s="36">
        <f>F64</f>
        <v>0.49809523809523809</v>
      </c>
    </row>
    <row r="65" spans="1:9" s="4" customFormat="1" ht="31.5" customHeight="1">
      <c r="A65" s="479"/>
      <c r="B65" s="479"/>
      <c r="C65" s="479"/>
      <c r="D65" s="479"/>
      <c r="E65" s="479"/>
      <c r="F65" s="479"/>
      <c r="G65" s="480"/>
      <c r="H65" s="47"/>
      <c r="I65" s="47"/>
    </row>
    <row r="66" spans="1:9" s="4" customFormat="1" ht="31.5" customHeight="1">
      <c r="A66" s="479"/>
      <c r="B66" s="479"/>
      <c r="C66" s="479"/>
      <c r="D66" s="479"/>
      <c r="E66" s="479"/>
      <c r="F66" s="479"/>
      <c r="G66" s="480"/>
      <c r="H66" s="47"/>
      <c r="I66" s="47"/>
    </row>
    <row r="67" spans="1:9" s="4" customFormat="1" ht="31.5" customHeight="1">
      <c r="A67" s="479"/>
      <c r="B67" s="479"/>
      <c r="C67" s="479"/>
      <c r="D67" s="479"/>
      <c r="E67" s="479"/>
      <c r="F67" s="479"/>
      <c r="G67" s="480"/>
      <c r="H67" s="47"/>
      <c r="I67" s="47"/>
    </row>
    <row r="68" spans="1:9" s="4" customFormat="1" ht="31.5" customHeight="1">
      <c r="A68" s="479"/>
      <c r="B68" s="479"/>
      <c r="C68" s="479"/>
      <c r="D68" s="479"/>
      <c r="E68" s="479"/>
      <c r="F68" s="479"/>
      <c r="G68" s="480"/>
      <c r="H68" s="47"/>
      <c r="I68" s="47"/>
    </row>
    <row r="69" spans="1:9" s="4" customFormat="1" ht="31.5" customHeight="1">
      <c r="A69" s="479"/>
      <c r="B69" s="479"/>
      <c r="C69" s="479"/>
      <c r="D69" s="479"/>
      <c r="E69" s="479"/>
      <c r="F69" s="479"/>
      <c r="G69" s="480"/>
      <c r="H69" s="47"/>
      <c r="I69" s="47"/>
    </row>
    <row r="70" spans="1:9" s="4" customFormat="1" ht="31.5" customHeight="1">
      <c r="A70" s="479"/>
      <c r="B70" s="479"/>
      <c r="C70" s="479"/>
      <c r="D70" s="479"/>
      <c r="E70" s="479"/>
      <c r="F70" s="479"/>
      <c r="G70" s="480"/>
      <c r="H70" s="47"/>
      <c r="I70" s="47"/>
    </row>
    <row r="71" spans="1:9" s="4" customFormat="1" ht="31.5" customHeight="1">
      <c r="A71" s="479"/>
      <c r="B71" s="479"/>
      <c r="C71" s="479"/>
      <c r="D71" s="479"/>
      <c r="E71" s="479"/>
      <c r="F71" s="479"/>
      <c r="G71" s="480"/>
      <c r="H71" s="47"/>
      <c r="I71" s="47"/>
    </row>
    <row r="72" spans="1:9" s="4" customFormat="1" ht="31.5" customHeight="1">
      <c r="A72" s="479"/>
      <c r="B72" s="479"/>
      <c r="C72" s="479"/>
      <c r="D72" s="479"/>
      <c r="E72" s="479"/>
      <c r="F72" s="479"/>
      <c r="G72" s="480"/>
      <c r="H72" s="47"/>
      <c r="I72" s="47"/>
    </row>
    <row r="73" spans="1:9" s="4" customFormat="1" ht="31.5" customHeight="1" thickBot="1">
      <c r="A73" s="465" t="s">
        <v>39</v>
      </c>
      <c r="B73" s="466"/>
      <c r="C73" s="466"/>
      <c r="D73" s="466"/>
      <c r="E73" s="466"/>
      <c r="F73" s="466"/>
      <c r="G73" s="54"/>
      <c r="H73" s="47"/>
      <c r="I73" s="47"/>
    </row>
    <row r="74" spans="1:9" s="4" customFormat="1" ht="31.5" customHeight="1" thickBot="1">
      <c r="A74" s="55">
        <v>1</v>
      </c>
      <c r="B74" s="62"/>
      <c r="C74" s="63"/>
      <c r="D74" s="46">
        <v>0</v>
      </c>
      <c r="E74" s="46">
        <v>0</v>
      </c>
      <c r="F74" s="53" t="e">
        <f>E74/D74*1</f>
        <v>#DIV/0!</v>
      </c>
      <c r="G74" s="54"/>
      <c r="H74" s="47"/>
      <c r="I74" s="47"/>
    </row>
    <row r="75" spans="1:9" s="4" customFormat="1" ht="31.5" customHeight="1" thickBot="1">
      <c r="A75" s="55">
        <v>2</v>
      </c>
      <c r="B75" s="64"/>
      <c r="C75" s="65"/>
      <c r="D75" s="48">
        <v>0</v>
      </c>
      <c r="E75" s="48">
        <v>0</v>
      </c>
      <c r="F75" s="66" t="e">
        <f>E75/D75*1</f>
        <v>#DIV/0!</v>
      </c>
      <c r="G75" s="54"/>
      <c r="H75" s="47"/>
      <c r="I75" s="47"/>
    </row>
    <row r="76" spans="1:9" s="4" customFormat="1" ht="31.5" customHeight="1" thickBot="1">
      <c r="A76" s="55">
        <v>3</v>
      </c>
      <c r="B76" s="64"/>
      <c r="C76" s="65"/>
      <c r="D76" s="48">
        <v>0</v>
      </c>
      <c r="E76" s="48">
        <v>0</v>
      </c>
      <c r="F76" s="66" t="e">
        <f>E76/D76*1</f>
        <v>#DIV/0!</v>
      </c>
      <c r="G76" s="54"/>
      <c r="H76" s="47"/>
      <c r="I76" s="47"/>
    </row>
    <row r="77" spans="1:9" s="4" customFormat="1" ht="31.5" customHeight="1" thickBot="1">
      <c r="A77" s="55">
        <v>4</v>
      </c>
      <c r="B77" s="64"/>
      <c r="C77" s="65"/>
      <c r="D77" s="48">
        <v>0</v>
      </c>
      <c r="E77" s="48">
        <v>0</v>
      </c>
      <c r="F77" s="66" t="e">
        <f>E77/D77*1</f>
        <v>#DIV/0!</v>
      </c>
      <c r="G77" s="54"/>
      <c r="H77" s="47"/>
      <c r="I77" s="47"/>
    </row>
    <row r="78" spans="1:9" s="4" customFormat="1" ht="31.5" customHeight="1" thickBot="1">
      <c r="A78" s="55">
        <v>5</v>
      </c>
      <c r="B78" s="64"/>
      <c r="C78" s="65"/>
      <c r="D78" s="48">
        <v>0</v>
      </c>
      <c r="E78" s="48">
        <v>0</v>
      </c>
      <c r="F78" s="66" t="e">
        <f>E78/D78*1</f>
        <v>#DIV/0!</v>
      </c>
      <c r="G78" s="54"/>
      <c r="H78" s="47"/>
      <c r="I78" s="47"/>
    </row>
    <row r="79" spans="1:9" s="4" customFormat="1" ht="31.5" customHeight="1" thickBot="1">
      <c r="A79" s="56"/>
      <c r="B79" s="56"/>
      <c r="C79" s="67"/>
      <c r="D79" s="68"/>
      <c r="E79" s="58"/>
      <c r="F79" s="69">
        <v>0</v>
      </c>
      <c r="G79" s="54"/>
      <c r="H79" s="47"/>
      <c r="I79" s="47"/>
    </row>
    <row r="80" spans="1:9" s="4" customFormat="1" ht="31.5" customHeight="1" thickBot="1">
      <c r="A80" s="465" t="s">
        <v>40</v>
      </c>
      <c r="B80" s="466"/>
      <c r="C80" s="466"/>
      <c r="D80" s="466"/>
      <c r="E80" s="466"/>
      <c r="F80" s="466"/>
      <c r="G80" s="54"/>
      <c r="H80" s="47"/>
      <c r="I80" s="47"/>
    </row>
    <row r="81" spans="1:9" s="4" customFormat="1" ht="31.5" customHeight="1" thickBot="1">
      <c r="A81" s="55">
        <v>1</v>
      </c>
      <c r="B81" s="70"/>
      <c r="C81" s="71"/>
      <c r="D81" s="50">
        <v>0</v>
      </c>
      <c r="E81" s="50">
        <v>0</v>
      </c>
      <c r="F81" s="72" t="e">
        <f>E81/D81*1</f>
        <v>#DIV/0!</v>
      </c>
      <c r="G81" s="54"/>
      <c r="H81" s="47"/>
      <c r="I81" s="47"/>
    </row>
    <row r="82" spans="1:9" s="4" customFormat="1" ht="31.5" customHeight="1" thickBot="1">
      <c r="A82" s="55">
        <v>2</v>
      </c>
      <c r="B82" s="73"/>
      <c r="C82" s="74"/>
      <c r="D82" s="48">
        <v>0</v>
      </c>
      <c r="E82" s="48">
        <v>0</v>
      </c>
      <c r="F82" s="66" t="e">
        <f>E82/D82*1</f>
        <v>#DIV/0!</v>
      </c>
      <c r="G82" s="54"/>
      <c r="H82" s="47"/>
      <c r="I82" s="47"/>
    </row>
    <row r="83" spans="1:9" s="4" customFormat="1" ht="31.5" customHeight="1" thickBot="1">
      <c r="A83" s="55">
        <v>3</v>
      </c>
      <c r="B83" s="73"/>
      <c r="C83" s="74"/>
      <c r="D83" s="48">
        <v>0</v>
      </c>
      <c r="E83" s="48">
        <v>0</v>
      </c>
      <c r="F83" s="66" t="e">
        <f>E83/D83*1</f>
        <v>#DIV/0!</v>
      </c>
      <c r="G83" s="54"/>
      <c r="H83" s="47"/>
      <c r="I83" s="47"/>
    </row>
    <row r="84" spans="1:9" s="4" customFormat="1" ht="31.5" customHeight="1" thickBot="1">
      <c r="A84" s="55">
        <v>4</v>
      </c>
      <c r="B84" s="73"/>
      <c r="C84" s="74"/>
      <c r="D84" s="48">
        <v>0</v>
      </c>
      <c r="E84" s="48">
        <v>0</v>
      </c>
      <c r="F84" s="66" t="e">
        <f>E84/D84*1</f>
        <v>#DIV/0!</v>
      </c>
      <c r="G84" s="54"/>
      <c r="H84" s="47"/>
      <c r="I84" s="47"/>
    </row>
    <row r="85" spans="1:9" s="4" customFormat="1" ht="31.5" customHeight="1" thickBot="1">
      <c r="A85" s="55">
        <v>5</v>
      </c>
      <c r="B85" s="73"/>
      <c r="C85" s="74"/>
      <c r="D85" s="48">
        <v>0</v>
      </c>
      <c r="E85" s="48">
        <v>0</v>
      </c>
      <c r="F85" s="66" t="e">
        <f>E85/D85*1</f>
        <v>#DIV/0!</v>
      </c>
      <c r="G85" s="54"/>
      <c r="H85" s="47"/>
      <c r="I85" s="47"/>
    </row>
    <row r="86" spans="1:9" s="4" customFormat="1" ht="31.5" customHeight="1" thickBot="1">
      <c r="A86" s="493"/>
      <c r="B86" s="494"/>
      <c r="C86" s="494"/>
      <c r="D86" s="494"/>
      <c r="E86" s="495"/>
      <c r="F86" s="69">
        <v>0</v>
      </c>
      <c r="G86" s="54"/>
      <c r="H86" s="47"/>
      <c r="I86" s="47"/>
    </row>
    <row r="87" spans="1:9" s="4" customFormat="1" ht="31.5" customHeight="1">
      <c r="A87" s="488" t="s">
        <v>41</v>
      </c>
      <c r="B87" s="489"/>
      <c r="C87" s="489"/>
      <c r="D87" s="489"/>
      <c r="E87" s="489"/>
      <c r="F87" s="489"/>
      <c r="G87" s="490"/>
      <c r="H87" s="47"/>
      <c r="I87" s="47"/>
    </row>
    <row r="88" spans="1:9" s="4" customFormat="1" ht="39" thickBot="1">
      <c r="A88" s="171" t="s">
        <v>187</v>
      </c>
      <c r="B88" s="172" t="s">
        <v>0</v>
      </c>
      <c r="C88" s="171" t="s">
        <v>1</v>
      </c>
      <c r="D88" s="173" t="s">
        <v>2</v>
      </c>
      <c r="E88" s="173" t="s">
        <v>3</v>
      </c>
      <c r="F88" s="174" t="s">
        <v>4</v>
      </c>
      <c r="G88" s="187" t="s">
        <v>185</v>
      </c>
      <c r="H88" s="47"/>
      <c r="I88" s="47"/>
    </row>
    <row r="89" spans="1:9" s="4" customFormat="1" ht="30.75" thickBot="1">
      <c r="A89" s="197">
        <v>1</v>
      </c>
      <c r="B89" s="198" t="s">
        <v>576</v>
      </c>
      <c r="C89" s="198" t="s">
        <v>577</v>
      </c>
      <c r="D89" s="199">
        <v>2</v>
      </c>
      <c r="E89" s="200">
        <v>1</v>
      </c>
      <c r="F89" s="191">
        <f>E89/D89*1</f>
        <v>0.5</v>
      </c>
      <c r="G89" s="180"/>
      <c r="H89" s="47"/>
      <c r="I89" s="47"/>
    </row>
    <row r="90" spans="1:9" s="4" customFormat="1" ht="30.75" thickBot="1">
      <c r="A90" s="201">
        <v>2</v>
      </c>
      <c r="B90" s="198" t="s">
        <v>578</v>
      </c>
      <c r="C90" s="198" t="s">
        <v>579</v>
      </c>
      <c r="D90" s="199">
        <v>1</v>
      </c>
      <c r="E90" s="200">
        <v>0</v>
      </c>
      <c r="F90" s="191">
        <f>E90/D90*1</f>
        <v>0</v>
      </c>
      <c r="G90" s="180"/>
      <c r="H90" s="47"/>
      <c r="I90" s="47"/>
    </row>
    <row r="91" spans="1:9" s="4" customFormat="1" ht="120.75" thickBot="1">
      <c r="A91" s="197">
        <v>3</v>
      </c>
      <c r="B91" s="198" t="s">
        <v>580</v>
      </c>
      <c r="C91" s="198" t="s">
        <v>581</v>
      </c>
      <c r="D91" s="199">
        <v>1</v>
      </c>
      <c r="E91" s="200">
        <v>1</v>
      </c>
      <c r="F91" s="191">
        <f t="shared" ref="F91:F97" si="4">E91/D91*1</f>
        <v>1</v>
      </c>
      <c r="G91" s="202"/>
      <c r="H91" s="47"/>
      <c r="I91" s="47"/>
    </row>
    <row r="92" spans="1:9" s="4" customFormat="1" ht="60.75" thickBot="1">
      <c r="A92" s="201">
        <v>4</v>
      </c>
      <c r="B92" s="198" t="s">
        <v>582</v>
      </c>
      <c r="C92" s="198" t="s">
        <v>583</v>
      </c>
      <c r="D92" s="199">
        <v>2</v>
      </c>
      <c r="E92" s="200">
        <v>0</v>
      </c>
      <c r="F92" s="191">
        <f t="shared" si="4"/>
        <v>0</v>
      </c>
      <c r="G92" s="202"/>
      <c r="H92" s="47"/>
      <c r="I92" s="47"/>
    </row>
    <row r="93" spans="1:9" s="4" customFormat="1" ht="255.75" thickBot="1">
      <c r="A93" s="197">
        <v>5</v>
      </c>
      <c r="B93" s="198" t="s">
        <v>584</v>
      </c>
      <c r="C93" s="198" t="s">
        <v>585</v>
      </c>
      <c r="D93" s="199">
        <v>12</v>
      </c>
      <c r="E93" s="200">
        <v>5</v>
      </c>
      <c r="F93" s="191">
        <f t="shared" si="4"/>
        <v>0.41666666666666669</v>
      </c>
      <c r="G93" s="202"/>
      <c r="H93" s="47"/>
      <c r="I93" s="47"/>
    </row>
    <row r="94" spans="1:9" s="4" customFormat="1" ht="90.75" thickBot="1">
      <c r="A94" s="201">
        <v>6</v>
      </c>
      <c r="B94" s="198" t="s">
        <v>586</v>
      </c>
      <c r="C94" s="198" t="s">
        <v>587</v>
      </c>
      <c r="D94" s="199">
        <v>3</v>
      </c>
      <c r="E94" s="200">
        <v>2</v>
      </c>
      <c r="F94" s="191">
        <f t="shared" si="4"/>
        <v>0.66666666666666663</v>
      </c>
      <c r="G94" s="202"/>
      <c r="H94" s="47"/>
      <c r="I94" s="47"/>
    </row>
    <row r="95" spans="1:9" s="4" customFormat="1" ht="21" thickBot="1">
      <c r="A95" s="197">
        <v>7</v>
      </c>
      <c r="B95" s="203" t="s">
        <v>588</v>
      </c>
      <c r="C95" s="198" t="s">
        <v>589</v>
      </c>
      <c r="D95" s="199">
        <v>1</v>
      </c>
      <c r="E95" s="200">
        <v>0</v>
      </c>
      <c r="F95" s="191">
        <f t="shared" si="4"/>
        <v>0</v>
      </c>
      <c r="G95" s="202"/>
      <c r="H95" s="47"/>
      <c r="I95" s="47"/>
    </row>
    <row r="96" spans="1:9" s="4" customFormat="1" ht="135.75" thickBot="1">
      <c r="A96" s="201">
        <v>8</v>
      </c>
      <c r="B96" s="198" t="s">
        <v>590</v>
      </c>
      <c r="C96" s="198" t="s">
        <v>591</v>
      </c>
      <c r="D96" s="199">
        <v>1</v>
      </c>
      <c r="E96" s="200">
        <v>0</v>
      </c>
      <c r="F96" s="191">
        <f t="shared" si="4"/>
        <v>0</v>
      </c>
      <c r="G96" s="202"/>
      <c r="H96" s="47"/>
      <c r="I96" s="47"/>
    </row>
    <row r="97" spans="1:10" s="4" customFormat="1" ht="30.75" thickBot="1">
      <c r="A97" s="197">
        <v>9</v>
      </c>
      <c r="B97" s="198" t="s">
        <v>592</v>
      </c>
      <c r="C97" s="198" t="s">
        <v>593</v>
      </c>
      <c r="D97" s="199">
        <v>1</v>
      </c>
      <c r="E97" s="200">
        <v>1</v>
      </c>
      <c r="F97" s="191">
        <f t="shared" si="4"/>
        <v>1</v>
      </c>
      <c r="G97" s="198"/>
      <c r="H97" s="47"/>
      <c r="I97" s="47"/>
    </row>
    <row r="98" spans="1:10" s="4" customFormat="1" ht="30.75" thickBot="1">
      <c r="A98" s="201">
        <v>10</v>
      </c>
      <c r="B98" s="198" t="s">
        <v>594</v>
      </c>
      <c r="C98" s="198" t="s">
        <v>595</v>
      </c>
      <c r="D98" s="204">
        <v>1</v>
      </c>
      <c r="E98" s="205">
        <v>1</v>
      </c>
      <c r="F98" s="191">
        <f>E98/D98*1</f>
        <v>1</v>
      </c>
      <c r="G98" s="180"/>
      <c r="H98" s="35"/>
      <c r="I98" s="35" t="s">
        <v>184</v>
      </c>
      <c r="J98" s="35" t="s">
        <v>183</v>
      </c>
    </row>
    <row r="99" spans="1:10" s="4" customFormat="1" ht="21" thickBot="1">
      <c r="A99" s="464" t="s">
        <v>188</v>
      </c>
      <c r="B99" s="435"/>
      <c r="C99" s="435"/>
      <c r="D99" s="435"/>
      <c r="E99" s="436"/>
      <c r="F99" s="193">
        <f>SUM(F89:F98)/10</f>
        <v>0.45833333333333337</v>
      </c>
      <c r="G99" s="180"/>
      <c r="H99" s="36">
        <v>1</v>
      </c>
      <c r="I99" s="36">
        <f>H99-J99</f>
        <v>0.54166666666666663</v>
      </c>
      <c r="J99" s="36">
        <f>F99</f>
        <v>0.45833333333333337</v>
      </c>
    </row>
    <row r="100" spans="1:10" s="4" customFormat="1" ht="31.5" customHeight="1">
      <c r="A100" s="491"/>
      <c r="B100" s="491"/>
      <c r="C100" s="491"/>
      <c r="D100" s="491"/>
      <c r="E100" s="491"/>
      <c r="F100" s="491"/>
      <c r="G100" s="492"/>
      <c r="H100" s="47"/>
      <c r="I100" s="47"/>
    </row>
    <row r="101" spans="1:10" s="4" customFormat="1" ht="31.5" customHeight="1">
      <c r="A101" s="491"/>
      <c r="B101" s="491"/>
      <c r="C101" s="491"/>
      <c r="D101" s="491"/>
      <c r="E101" s="491"/>
      <c r="F101" s="491"/>
      <c r="G101" s="492"/>
      <c r="H101" s="47"/>
      <c r="I101" s="47"/>
    </row>
    <row r="102" spans="1:10" s="4" customFormat="1" ht="31.5" customHeight="1">
      <c r="A102" s="491"/>
      <c r="B102" s="491"/>
      <c r="C102" s="491"/>
      <c r="D102" s="491"/>
      <c r="E102" s="491"/>
      <c r="F102" s="491"/>
      <c r="G102" s="492"/>
      <c r="H102" s="47"/>
      <c r="I102" s="47"/>
    </row>
    <row r="103" spans="1:10" s="4" customFormat="1" ht="31.5" customHeight="1">
      <c r="A103" s="491"/>
      <c r="B103" s="491"/>
      <c r="C103" s="491"/>
      <c r="D103" s="491"/>
      <c r="E103" s="491"/>
      <c r="F103" s="491"/>
      <c r="G103" s="492"/>
      <c r="H103" s="47"/>
      <c r="I103" s="47"/>
    </row>
    <row r="104" spans="1:10" s="4" customFormat="1" ht="31.5" customHeight="1">
      <c r="A104" s="491"/>
      <c r="B104" s="491"/>
      <c r="C104" s="491"/>
      <c r="D104" s="491"/>
      <c r="E104" s="491"/>
      <c r="F104" s="491"/>
      <c r="G104" s="492"/>
      <c r="H104" s="47"/>
      <c r="I104" s="47"/>
    </row>
    <row r="105" spans="1:10" s="4" customFormat="1" ht="31.5" customHeight="1">
      <c r="A105" s="491"/>
      <c r="B105" s="491"/>
      <c r="C105" s="491"/>
      <c r="D105" s="491"/>
      <c r="E105" s="491"/>
      <c r="F105" s="491"/>
      <c r="G105" s="492"/>
      <c r="H105" s="47"/>
      <c r="I105" s="47"/>
    </row>
    <row r="106" spans="1:10" s="4" customFormat="1" ht="31.5" customHeight="1">
      <c r="A106" s="491"/>
      <c r="B106" s="491"/>
      <c r="C106" s="491"/>
      <c r="D106" s="491"/>
      <c r="E106" s="491"/>
      <c r="F106" s="491"/>
      <c r="G106" s="492"/>
      <c r="H106" s="47"/>
      <c r="I106" s="47"/>
    </row>
    <row r="107" spans="1:10" s="4" customFormat="1" ht="31.5" customHeight="1">
      <c r="A107" s="491"/>
      <c r="B107" s="491"/>
      <c r="C107" s="491"/>
      <c r="D107" s="491"/>
      <c r="E107" s="491"/>
      <c r="F107" s="491"/>
      <c r="G107" s="492"/>
      <c r="H107" s="47"/>
      <c r="I107" s="47"/>
    </row>
    <row r="108" spans="1:10" s="4" customFormat="1" ht="31.5" customHeight="1">
      <c r="A108" s="465" t="s">
        <v>22</v>
      </c>
      <c r="B108" s="466"/>
      <c r="C108" s="466"/>
      <c r="D108" s="466"/>
      <c r="E108" s="466"/>
      <c r="F108" s="466"/>
      <c r="G108" s="54"/>
      <c r="H108" s="47"/>
      <c r="I108" s="47"/>
    </row>
    <row r="109" spans="1:10" s="4" customFormat="1" ht="31.5" customHeight="1" thickBot="1">
      <c r="A109" s="80">
        <v>1</v>
      </c>
      <c r="B109" s="81"/>
      <c r="C109" s="76"/>
      <c r="D109" s="77">
        <v>0</v>
      </c>
      <c r="E109" s="82">
        <v>0</v>
      </c>
      <c r="F109" s="78" t="e">
        <f>E109/D109*1</f>
        <v>#DIV/0!</v>
      </c>
      <c r="G109" s="54"/>
      <c r="H109" s="47"/>
      <c r="I109" s="47"/>
    </row>
    <row r="110" spans="1:10" s="4" customFormat="1" ht="31.5" customHeight="1" thickBot="1">
      <c r="A110" s="55">
        <v>2</v>
      </c>
      <c r="B110" s="79"/>
      <c r="C110" s="74"/>
      <c r="D110" s="48">
        <v>0</v>
      </c>
      <c r="E110" s="48">
        <v>0</v>
      </c>
      <c r="F110" s="78" t="e">
        <f>E110/D110*1</f>
        <v>#DIV/0!</v>
      </c>
      <c r="G110" s="54"/>
      <c r="H110" s="47"/>
      <c r="I110" s="47"/>
    </row>
    <row r="111" spans="1:10" s="4" customFormat="1" ht="31.5" customHeight="1" thickBot="1">
      <c r="A111" s="55">
        <v>3</v>
      </c>
      <c r="B111" s="79"/>
      <c r="C111" s="74"/>
      <c r="D111" s="48">
        <v>0</v>
      </c>
      <c r="E111" s="48">
        <v>0</v>
      </c>
      <c r="F111" s="78" t="e">
        <f>E111/D111*1</f>
        <v>#DIV/0!</v>
      </c>
      <c r="G111" s="54"/>
      <c r="H111" s="47"/>
      <c r="I111" s="47"/>
    </row>
    <row r="112" spans="1:10" s="4" customFormat="1" ht="31.5" customHeight="1" thickBot="1">
      <c r="A112" s="55">
        <v>4</v>
      </c>
      <c r="B112" s="79"/>
      <c r="C112" s="74"/>
      <c r="D112" s="48">
        <v>0</v>
      </c>
      <c r="E112" s="48">
        <v>0</v>
      </c>
      <c r="F112" s="78" t="e">
        <f>E112/D112*1</f>
        <v>#DIV/0!</v>
      </c>
      <c r="G112" s="54"/>
      <c r="H112" s="47"/>
      <c r="I112" s="47"/>
    </row>
    <row r="113" spans="1:10" s="4" customFormat="1" ht="31.5" customHeight="1" thickBot="1">
      <c r="A113" s="55">
        <v>5</v>
      </c>
      <c r="B113" s="79"/>
      <c r="C113" s="74"/>
      <c r="D113" s="48">
        <v>0</v>
      </c>
      <c r="E113" s="48">
        <v>0</v>
      </c>
      <c r="F113" s="78" t="e">
        <f>E113/D113*1</f>
        <v>#DIV/0!</v>
      </c>
      <c r="G113" s="54"/>
      <c r="H113" s="47"/>
      <c r="I113" s="47"/>
    </row>
    <row r="114" spans="1:10" s="4" customFormat="1" ht="31.5" customHeight="1" thickBot="1">
      <c r="A114" s="469"/>
      <c r="B114" s="469"/>
      <c r="C114" s="469"/>
      <c r="D114" s="469"/>
      <c r="E114" s="470"/>
      <c r="F114" s="83">
        <v>0</v>
      </c>
      <c r="G114" s="54"/>
      <c r="H114" s="47"/>
      <c r="I114" s="47"/>
    </row>
    <row r="115" spans="1:10" s="4" customFormat="1" ht="31.5" customHeight="1">
      <c r="A115" s="488" t="s">
        <v>42</v>
      </c>
      <c r="B115" s="489"/>
      <c r="C115" s="489"/>
      <c r="D115" s="489"/>
      <c r="E115" s="489"/>
      <c r="F115" s="489"/>
      <c r="G115" s="490"/>
      <c r="H115" s="47"/>
      <c r="I115" s="47"/>
    </row>
    <row r="116" spans="1:10" s="4" customFormat="1" ht="39" thickBot="1">
      <c r="A116" s="171" t="s">
        <v>187</v>
      </c>
      <c r="B116" s="172" t="s">
        <v>0</v>
      </c>
      <c r="C116" s="171" t="s">
        <v>1</v>
      </c>
      <c r="D116" s="173" t="s">
        <v>2</v>
      </c>
      <c r="E116" s="173" t="s">
        <v>3</v>
      </c>
      <c r="F116" s="174" t="s">
        <v>4</v>
      </c>
      <c r="G116" s="187" t="s">
        <v>185</v>
      </c>
      <c r="H116" s="47"/>
      <c r="I116" s="47"/>
    </row>
    <row r="117" spans="1:10" s="4" customFormat="1" ht="45.75" customHeight="1" thickBot="1">
      <c r="A117" s="181">
        <v>1</v>
      </c>
      <c r="B117" s="178" t="s">
        <v>203</v>
      </c>
      <c r="C117" s="178" t="s">
        <v>204</v>
      </c>
      <c r="D117" s="206">
        <v>1</v>
      </c>
      <c r="E117" s="206">
        <v>1</v>
      </c>
      <c r="F117" s="191">
        <f>E117/D117*1</f>
        <v>1</v>
      </c>
      <c r="G117" s="180"/>
      <c r="H117" s="47"/>
      <c r="I117" s="47"/>
    </row>
    <row r="118" spans="1:10" s="4" customFormat="1" ht="49.5" customHeight="1" thickBot="1">
      <c r="A118" s="181">
        <v>2</v>
      </c>
      <c r="B118" s="178" t="s">
        <v>205</v>
      </c>
      <c r="C118" s="178" t="s">
        <v>206</v>
      </c>
      <c r="D118" s="207">
        <v>1</v>
      </c>
      <c r="E118" s="207">
        <v>0.5</v>
      </c>
      <c r="F118" s="191">
        <f>E118/D118*1</f>
        <v>0.5</v>
      </c>
      <c r="G118" s="180"/>
      <c r="H118" s="47"/>
      <c r="I118" s="47"/>
    </row>
    <row r="119" spans="1:10" s="4" customFormat="1" ht="48.75" customHeight="1" thickBot="1">
      <c r="A119" s="181">
        <v>3</v>
      </c>
      <c r="B119" s="178" t="s">
        <v>207</v>
      </c>
      <c r="C119" s="178" t="s">
        <v>208</v>
      </c>
      <c r="D119" s="207">
        <v>1</v>
      </c>
      <c r="E119" s="207">
        <v>0.2</v>
      </c>
      <c r="F119" s="191">
        <f>E119/D119*1</f>
        <v>0.2</v>
      </c>
      <c r="G119" s="180"/>
      <c r="H119" s="47"/>
      <c r="I119" s="47"/>
    </row>
    <row r="120" spans="1:10" s="4" customFormat="1" ht="61.5" customHeight="1" thickBot="1">
      <c r="A120" s="181">
        <v>4</v>
      </c>
      <c r="B120" s="178" t="s">
        <v>209</v>
      </c>
      <c r="C120" s="178" t="s">
        <v>210</v>
      </c>
      <c r="D120" s="206">
        <v>2</v>
      </c>
      <c r="E120" s="206">
        <v>1</v>
      </c>
      <c r="F120" s="191">
        <f>E120/D120*1</f>
        <v>0.5</v>
      </c>
      <c r="G120" s="180"/>
      <c r="H120" s="35"/>
      <c r="I120" s="35" t="s">
        <v>184</v>
      </c>
      <c r="J120" s="35" t="s">
        <v>183</v>
      </c>
    </row>
    <row r="121" spans="1:10" s="5" customFormat="1" ht="31.5" customHeight="1">
      <c r="A121" s="471" t="s">
        <v>188</v>
      </c>
      <c r="B121" s="471"/>
      <c r="C121" s="471"/>
      <c r="D121" s="471"/>
      <c r="E121" s="471"/>
      <c r="F121" s="208">
        <f>SUM(F117:F120)/4</f>
        <v>0.55000000000000004</v>
      </c>
      <c r="G121" s="180"/>
      <c r="H121" s="36">
        <v>1</v>
      </c>
      <c r="I121" s="36">
        <f>H121-J121</f>
        <v>0.44999999999999996</v>
      </c>
      <c r="J121" s="36">
        <f>F121</f>
        <v>0.55000000000000004</v>
      </c>
    </row>
    <row r="122" spans="1:10" s="5" customFormat="1" ht="31.5" customHeight="1">
      <c r="A122" s="487"/>
      <c r="B122" s="459"/>
      <c r="C122" s="459"/>
      <c r="D122" s="459"/>
      <c r="E122" s="459"/>
      <c r="F122" s="459"/>
      <c r="G122" s="416"/>
      <c r="H122" s="59"/>
      <c r="I122" s="59"/>
    </row>
    <row r="123" spans="1:10" s="5" customFormat="1" ht="31.5" customHeight="1">
      <c r="A123" s="487"/>
      <c r="B123" s="459"/>
      <c r="C123" s="459"/>
      <c r="D123" s="459"/>
      <c r="E123" s="459"/>
      <c r="F123" s="459"/>
      <c r="G123" s="416"/>
      <c r="H123" s="59"/>
      <c r="I123" s="59"/>
    </row>
    <row r="124" spans="1:10" s="5" customFormat="1" ht="31.5" customHeight="1">
      <c r="A124" s="487"/>
      <c r="B124" s="459"/>
      <c r="C124" s="459"/>
      <c r="D124" s="459"/>
      <c r="E124" s="459"/>
      <c r="F124" s="459"/>
      <c r="G124" s="416"/>
      <c r="H124" s="59"/>
      <c r="I124" s="59"/>
    </row>
    <row r="125" spans="1:10" s="5" customFormat="1" ht="31.5" customHeight="1">
      <c r="A125" s="487"/>
      <c r="B125" s="459"/>
      <c r="C125" s="459"/>
      <c r="D125" s="459"/>
      <c r="E125" s="459"/>
      <c r="F125" s="459"/>
      <c r="G125" s="416"/>
      <c r="H125" s="59"/>
      <c r="I125" s="59"/>
    </row>
    <row r="126" spans="1:10" s="5" customFormat="1" ht="31.5" customHeight="1">
      <c r="A126" s="487"/>
      <c r="B126" s="459"/>
      <c r="C126" s="459"/>
      <c r="D126" s="459"/>
      <c r="E126" s="459"/>
      <c r="F126" s="459"/>
      <c r="G126" s="416"/>
      <c r="H126" s="59"/>
      <c r="I126" s="59"/>
    </row>
    <row r="127" spans="1:10" s="5" customFormat="1" ht="31.5" customHeight="1">
      <c r="A127" s="487"/>
      <c r="B127" s="459"/>
      <c r="C127" s="459"/>
      <c r="D127" s="459"/>
      <c r="E127" s="459"/>
      <c r="F127" s="459"/>
      <c r="G127" s="416"/>
      <c r="H127" s="59"/>
      <c r="I127" s="59"/>
    </row>
    <row r="128" spans="1:10" s="5" customFormat="1" ht="31.5" customHeight="1">
      <c r="A128" s="487"/>
      <c r="B128" s="459"/>
      <c r="C128" s="459"/>
      <c r="D128" s="459"/>
      <c r="E128" s="459"/>
      <c r="F128" s="459"/>
      <c r="G128" s="416"/>
      <c r="H128" s="59"/>
      <c r="I128" s="59"/>
    </row>
    <row r="129" spans="1:9" s="5" customFormat="1" ht="31.5" customHeight="1">
      <c r="A129" s="487"/>
      <c r="B129" s="459"/>
      <c r="C129" s="459"/>
      <c r="D129" s="459"/>
      <c r="E129" s="459"/>
      <c r="F129" s="459"/>
      <c r="G129" s="416"/>
      <c r="H129" s="59"/>
      <c r="I129" s="59"/>
    </row>
    <row r="130" spans="1:9" s="4" customFormat="1" ht="31.5" customHeight="1">
      <c r="A130" s="465" t="s">
        <v>43</v>
      </c>
      <c r="B130" s="466"/>
      <c r="C130" s="466"/>
      <c r="D130" s="466"/>
      <c r="E130" s="466"/>
      <c r="F130" s="466"/>
      <c r="G130" s="54"/>
      <c r="H130" s="47"/>
      <c r="I130" s="47"/>
    </row>
    <row r="131" spans="1:9" s="4" customFormat="1" ht="31.5" customHeight="1" thickBot="1">
      <c r="A131" s="86">
        <v>1</v>
      </c>
      <c r="B131" s="76"/>
      <c r="C131" s="76"/>
      <c r="D131" s="77">
        <v>0</v>
      </c>
      <c r="E131" s="77">
        <v>0</v>
      </c>
      <c r="F131" s="78" t="e">
        <f>E131/D131*1</f>
        <v>#DIV/0!</v>
      </c>
      <c r="G131" s="54"/>
      <c r="H131" s="47"/>
      <c r="I131" s="47"/>
    </row>
    <row r="132" spans="1:9" s="4" customFormat="1" ht="31.5" customHeight="1" thickBot="1">
      <c r="A132" s="60">
        <v>2</v>
      </c>
      <c r="B132" s="74"/>
      <c r="C132" s="74"/>
      <c r="D132" s="48">
        <v>0</v>
      </c>
      <c r="E132" s="48">
        <v>0</v>
      </c>
      <c r="F132" s="78" t="e">
        <f>E132/D132*1</f>
        <v>#DIV/0!</v>
      </c>
      <c r="G132" s="54"/>
      <c r="H132" s="47"/>
      <c r="I132" s="47"/>
    </row>
    <row r="133" spans="1:9" s="4" customFormat="1" ht="31.5" customHeight="1" thickBot="1">
      <c r="A133" s="60">
        <v>3</v>
      </c>
      <c r="B133" s="74"/>
      <c r="C133" s="74"/>
      <c r="D133" s="48">
        <v>0</v>
      </c>
      <c r="E133" s="48">
        <v>0</v>
      </c>
      <c r="F133" s="78" t="e">
        <f>E133/D133*1</f>
        <v>#DIV/0!</v>
      </c>
      <c r="G133" s="54"/>
      <c r="H133" s="47"/>
      <c r="I133" s="47"/>
    </row>
    <row r="134" spans="1:9" s="4" customFormat="1" ht="31.5" customHeight="1" thickBot="1">
      <c r="A134" s="60">
        <v>4</v>
      </c>
      <c r="B134" s="74"/>
      <c r="C134" s="74"/>
      <c r="D134" s="48">
        <v>0</v>
      </c>
      <c r="E134" s="48">
        <v>0</v>
      </c>
      <c r="F134" s="78" t="e">
        <f>E134/D134*1</f>
        <v>#DIV/0!</v>
      </c>
      <c r="G134" s="54"/>
      <c r="H134" s="47"/>
      <c r="I134" s="47"/>
    </row>
    <row r="135" spans="1:9" s="4" customFormat="1" ht="31.5" customHeight="1" thickBot="1">
      <c r="A135" s="60">
        <v>5</v>
      </c>
      <c r="B135" s="74"/>
      <c r="C135" s="74"/>
      <c r="D135" s="48">
        <v>0</v>
      </c>
      <c r="E135" s="48">
        <v>0</v>
      </c>
      <c r="F135" s="78" t="e">
        <f>E135/D135*1</f>
        <v>#DIV/0!</v>
      </c>
      <c r="G135" s="54"/>
      <c r="H135" s="47"/>
      <c r="I135" s="47"/>
    </row>
    <row r="136" spans="1:9" s="4" customFormat="1" ht="31.5" customHeight="1" thickBot="1">
      <c r="A136" s="87"/>
      <c r="B136" s="88"/>
      <c r="C136" s="89"/>
      <c r="D136" s="90"/>
      <c r="E136" s="91"/>
      <c r="F136" s="83">
        <v>0</v>
      </c>
      <c r="G136" s="54"/>
      <c r="H136" s="47"/>
      <c r="I136" s="47"/>
    </row>
    <row r="137" spans="1:9" s="4" customFormat="1" ht="31.5" customHeight="1" thickBot="1">
      <c r="A137" s="465" t="s">
        <v>12</v>
      </c>
      <c r="B137" s="466"/>
      <c r="C137" s="466"/>
      <c r="D137" s="466"/>
      <c r="E137" s="466"/>
      <c r="F137" s="466"/>
      <c r="G137" s="54"/>
      <c r="H137" s="47"/>
      <c r="I137" s="47"/>
    </row>
    <row r="138" spans="1:9" s="4" customFormat="1" ht="31.5" customHeight="1" thickBot="1">
      <c r="A138" s="92">
        <v>1</v>
      </c>
      <c r="B138" s="75"/>
      <c r="C138" s="76"/>
      <c r="D138" s="77">
        <v>0</v>
      </c>
      <c r="E138" s="77">
        <v>0</v>
      </c>
      <c r="F138" s="93" t="e">
        <f>E138/D138*1</f>
        <v>#DIV/0!</v>
      </c>
      <c r="G138" s="54"/>
      <c r="H138" s="47"/>
      <c r="I138" s="47"/>
    </row>
    <row r="139" spans="1:9" s="4" customFormat="1" ht="31.5" customHeight="1" thickBot="1">
      <c r="A139" s="52">
        <v>2</v>
      </c>
      <c r="B139" s="79"/>
      <c r="C139" s="74"/>
      <c r="D139" s="48">
        <v>0</v>
      </c>
      <c r="E139" s="48">
        <v>0</v>
      </c>
      <c r="F139" s="93" t="e">
        <f>E139/D139*1</f>
        <v>#DIV/0!</v>
      </c>
      <c r="G139" s="54"/>
      <c r="H139" s="47"/>
      <c r="I139" s="47"/>
    </row>
    <row r="140" spans="1:9" s="4" customFormat="1" ht="31.5" customHeight="1" thickBot="1">
      <c r="A140" s="52">
        <v>3</v>
      </c>
      <c r="B140" s="79"/>
      <c r="C140" s="74"/>
      <c r="D140" s="48">
        <v>0</v>
      </c>
      <c r="E140" s="48">
        <v>0</v>
      </c>
      <c r="F140" s="93" t="e">
        <f>E140/D140*1</f>
        <v>#DIV/0!</v>
      </c>
      <c r="G140" s="54"/>
      <c r="H140" s="47"/>
      <c r="I140" s="47"/>
    </row>
    <row r="141" spans="1:9" s="4" customFormat="1" ht="31.5" customHeight="1" thickBot="1">
      <c r="A141" s="52">
        <v>4</v>
      </c>
      <c r="B141" s="79"/>
      <c r="C141" s="74"/>
      <c r="D141" s="48">
        <v>0</v>
      </c>
      <c r="E141" s="48">
        <v>0</v>
      </c>
      <c r="F141" s="93" t="e">
        <f>E141/D141*1</f>
        <v>#DIV/0!</v>
      </c>
      <c r="G141" s="54"/>
      <c r="H141" s="47"/>
      <c r="I141" s="47"/>
    </row>
    <row r="142" spans="1:9" s="4" customFormat="1" ht="31.5" customHeight="1" thickBot="1">
      <c r="A142" s="55">
        <v>5</v>
      </c>
      <c r="B142" s="79"/>
      <c r="C142" s="74"/>
      <c r="D142" s="48">
        <v>0</v>
      </c>
      <c r="E142" s="48">
        <v>0</v>
      </c>
      <c r="F142" s="93" t="e">
        <f>E142/D142*1</f>
        <v>#DIV/0!</v>
      </c>
      <c r="G142" s="54"/>
      <c r="H142" s="47"/>
      <c r="I142" s="47"/>
    </row>
    <row r="143" spans="1:9" s="4" customFormat="1" ht="31.5" customHeight="1" thickBot="1">
      <c r="A143" s="56"/>
      <c r="B143" s="56"/>
      <c r="C143" s="94"/>
      <c r="D143" s="58"/>
      <c r="E143" s="56"/>
      <c r="F143" s="83">
        <v>0</v>
      </c>
      <c r="G143" s="54"/>
      <c r="H143" s="47"/>
      <c r="I143" s="47"/>
    </row>
    <row r="144" spans="1:9" s="4" customFormat="1" ht="31.5" customHeight="1">
      <c r="A144" s="465" t="s">
        <v>44</v>
      </c>
      <c r="B144" s="466"/>
      <c r="C144" s="466"/>
      <c r="D144" s="466"/>
      <c r="E144" s="466"/>
      <c r="F144" s="466"/>
      <c r="G144" s="54"/>
      <c r="H144" s="47"/>
      <c r="I144" s="47"/>
    </row>
    <row r="145" spans="1:9" s="4" customFormat="1" ht="31.5" customHeight="1" thickBot="1">
      <c r="A145" s="95">
        <v>1</v>
      </c>
      <c r="B145" s="76"/>
      <c r="C145" s="76"/>
      <c r="D145" s="84">
        <v>0</v>
      </c>
      <c r="E145" s="77">
        <v>0</v>
      </c>
      <c r="F145" s="78" t="e">
        <f>E145/D145*1</f>
        <v>#DIV/0!</v>
      </c>
      <c r="G145" s="54"/>
      <c r="H145" s="47"/>
      <c r="I145" s="47"/>
    </row>
    <row r="146" spans="1:9" s="4" customFormat="1" ht="31.5" customHeight="1" thickBot="1">
      <c r="A146" s="96">
        <f t="shared" ref="A146:A149" si="5">+A145+1</f>
        <v>2</v>
      </c>
      <c r="B146" s="74"/>
      <c r="C146" s="74"/>
      <c r="D146" s="85">
        <v>0</v>
      </c>
      <c r="E146" s="48">
        <v>0</v>
      </c>
      <c r="F146" s="78" t="e">
        <f>E146/D146*1</f>
        <v>#DIV/0!</v>
      </c>
      <c r="G146" s="54"/>
      <c r="H146" s="47"/>
      <c r="I146" s="47"/>
    </row>
    <row r="147" spans="1:9" s="4" customFormat="1" ht="31.5" customHeight="1" thickBot="1">
      <c r="A147" s="96">
        <f t="shared" si="5"/>
        <v>3</v>
      </c>
      <c r="B147" s="74"/>
      <c r="C147" s="74"/>
      <c r="D147" s="85">
        <v>0</v>
      </c>
      <c r="E147" s="48">
        <v>0</v>
      </c>
      <c r="F147" s="78" t="e">
        <f>E147/D147*1</f>
        <v>#DIV/0!</v>
      </c>
      <c r="G147" s="54"/>
      <c r="H147" s="47"/>
      <c r="I147" s="47"/>
    </row>
    <row r="148" spans="1:9" s="4" customFormat="1" ht="31.5" customHeight="1" thickBot="1">
      <c r="A148" s="96">
        <f t="shared" si="5"/>
        <v>4</v>
      </c>
      <c r="B148" s="74"/>
      <c r="C148" s="74"/>
      <c r="D148" s="85">
        <v>0</v>
      </c>
      <c r="E148" s="48">
        <v>0</v>
      </c>
      <c r="F148" s="78" t="e">
        <f>E148/D148*1</f>
        <v>#DIV/0!</v>
      </c>
      <c r="G148" s="54"/>
      <c r="H148" s="47"/>
      <c r="I148" s="47"/>
    </row>
    <row r="149" spans="1:9" s="4" customFormat="1" ht="31.5" customHeight="1" thickBot="1">
      <c r="A149" s="96">
        <f t="shared" si="5"/>
        <v>5</v>
      </c>
      <c r="B149" s="74"/>
      <c r="C149" s="74"/>
      <c r="D149" s="85">
        <v>0</v>
      </c>
      <c r="E149" s="48">
        <v>0</v>
      </c>
      <c r="F149" s="78" t="e">
        <f>E149/D149*1</f>
        <v>#DIV/0!</v>
      </c>
      <c r="G149" s="54"/>
      <c r="H149" s="47"/>
      <c r="I149" s="47"/>
    </row>
    <row r="150" spans="1:9" s="4" customFormat="1" ht="31.5" customHeight="1" thickBot="1">
      <c r="A150" s="58"/>
      <c r="B150" s="58"/>
      <c r="C150" s="94"/>
      <c r="D150" s="56"/>
      <c r="E150" s="56"/>
      <c r="F150" s="83">
        <v>0</v>
      </c>
      <c r="G150" s="54"/>
      <c r="H150" s="47"/>
      <c r="I150" s="47"/>
    </row>
    <row r="151" spans="1:9" s="4" customFormat="1" ht="31.5" customHeight="1">
      <c r="A151" s="465" t="s">
        <v>13</v>
      </c>
      <c r="B151" s="466"/>
      <c r="C151" s="466"/>
      <c r="D151" s="466"/>
      <c r="E151" s="466"/>
      <c r="F151" s="466"/>
      <c r="G151" s="54"/>
      <c r="H151" s="47"/>
      <c r="I151" s="47"/>
    </row>
    <row r="152" spans="1:9" s="4" customFormat="1" ht="31.5" customHeight="1" thickBot="1">
      <c r="A152" s="86">
        <v>1</v>
      </c>
      <c r="B152" s="97"/>
      <c r="C152" s="98"/>
      <c r="D152" s="77">
        <v>0</v>
      </c>
      <c r="E152" s="77">
        <v>0</v>
      </c>
      <c r="F152" s="78" t="e">
        <f t="shared" ref="F152:F157" si="6">E152/D152*1</f>
        <v>#DIV/0!</v>
      </c>
      <c r="G152" s="54"/>
      <c r="H152" s="47"/>
      <c r="I152" s="47"/>
    </row>
    <row r="153" spans="1:9" s="4" customFormat="1" ht="31.5" customHeight="1" thickBot="1">
      <c r="A153" s="60">
        <v>2</v>
      </c>
      <c r="B153" s="99"/>
      <c r="C153" s="100"/>
      <c r="D153" s="48">
        <v>0</v>
      </c>
      <c r="E153" s="48">
        <v>0</v>
      </c>
      <c r="F153" s="78" t="e">
        <f t="shared" si="6"/>
        <v>#DIV/0!</v>
      </c>
      <c r="G153" s="54"/>
      <c r="H153" s="47"/>
      <c r="I153" s="47"/>
    </row>
    <row r="154" spans="1:9" s="4" customFormat="1" ht="31.5" customHeight="1" thickBot="1">
      <c r="A154" s="60">
        <v>3</v>
      </c>
      <c r="B154" s="99"/>
      <c r="C154" s="100"/>
      <c r="D154" s="48">
        <v>0</v>
      </c>
      <c r="E154" s="48">
        <v>0</v>
      </c>
      <c r="F154" s="78" t="e">
        <f t="shared" si="6"/>
        <v>#DIV/0!</v>
      </c>
      <c r="G154" s="54"/>
      <c r="H154" s="47"/>
      <c r="I154" s="47"/>
    </row>
    <row r="155" spans="1:9" s="4" customFormat="1" ht="31.5" customHeight="1" thickBot="1">
      <c r="A155" s="60">
        <v>4</v>
      </c>
      <c r="B155" s="74"/>
      <c r="C155" s="74"/>
      <c r="D155" s="48">
        <v>0</v>
      </c>
      <c r="E155" s="48">
        <v>0</v>
      </c>
      <c r="F155" s="78" t="e">
        <f t="shared" si="6"/>
        <v>#DIV/0!</v>
      </c>
      <c r="G155" s="54"/>
      <c r="H155" s="47"/>
      <c r="I155" s="47"/>
    </row>
    <row r="156" spans="1:9" s="4" customFormat="1" ht="31.5" customHeight="1" thickBot="1">
      <c r="A156" s="60">
        <v>5</v>
      </c>
      <c r="B156" s="74"/>
      <c r="C156" s="74"/>
      <c r="D156" s="48">
        <v>0</v>
      </c>
      <c r="E156" s="48">
        <v>0</v>
      </c>
      <c r="F156" s="78" t="e">
        <f t="shared" si="6"/>
        <v>#DIV/0!</v>
      </c>
      <c r="G156" s="54"/>
      <c r="H156" s="47"/>
      <c r="I156" s="47"/>
    </row>
    <row r="157" spans="1:9" s="4" customFormat="1" ht="31.5" customHeight="1" thickBot="1">
      <c r="A157" s="55">
        <v>6</v>
      </c>
      <c r="B157" s="79"/>
      <c r="C157" s="74"/>
      <c r="D157" s="48">
        <v>0</v>
      </c>
      <c r="E157" s="48">
        <v>0</v>
      </c>
      <c r="F157" s="78" t="e">
        <f t="shared" si="6"/>
        <v>#DIV/0!</v>
      </c>
      <c r="G157" s="54"/>
      <c r="H157" s="47"/>
      <c r="I157" s="47"/>
    </row>
    <row r="158" spans="1:9" s="4" customFormat="1" ht="31.5" customHeight="1">
      <c r="A158" s="57"/>
      <c r="B158" s="57"/>
      <c r="C158" s="58"/>
      <c r="D158" s="56"/>
      <c r="E158" s="58"/>
      <c r="F158" s="157">
        <v>0</v>
      </c>
      <c r="G158" s="137"/>
      <c r="H158" s="47"/>
      <c r="I158" s="47"/>
    </row>
    <row r="159" spans="1:9" s="4" customFormat="1" ht="31.5" customHeight="1">
      <c r="A159" s="468" t="s">
        <v>45</v>
      </c>
      <c r="B159" s="468"/>
      <c r="C159" s="468"/>
      <c r="D159" s="468"/>
      <c r="E159" s="468"/>
      <c r="F159" s="468"/>
      <c r="G159" s="468"/>
      <c r="H159" s="47"/>
      <c r="I159" s="47"/>
    </row>
    <row r="160" spans="1:9" s="4" customFormat="1" ht="47.25" customHeight="1" thickBot="1">
      <c r="A160" s="171" t="s">
        <v>187</v>
      </c>
      <c r="B160" s="172" t="s">
        <v>0</v>
      </c>
      <c r="C160" s="171" t="s">
        <v>1</v>
      </c>
      <c r="D160" s="173" t="s">
        <v>2</v>
      </c>
      <c r="E160" s="173" t="s">
        <v>3</v>
      </c>
      <c r="F160" s="174" t="s">
        <v>4</v>
      </c>
      <c r="G160" s="187" t="s">
        <v>185</v>
      </c>
      <c r="H160" s="47"/>
      <c r="I160" s="47"/>
    </row>
    <row r="161" spans="1:10" s="4" customFormat="1" ht="80.25" customHeight="1">
      <c r="A161" s="209">
        <v>1</v>
      </c>
      <c r="B161" s="210" t="s">
        <v>99</v>
      </c>
      <c r="C161" s="211" t="s">
        <v>113</v>
      </c>
      <c r="D161" s="212">
        <v>6</v>
      </c>
      <c r="E161" s="212">
        <v>6</v>
      </c>
      <c r="F161" s="213">
        <f t="shared" ref="F161:F164" si="7">E161/D161*1</f>
        <v>1</v>
      </c>
      <c r="G161" s="413" t="s">
        <v>632</v>
      </c>
      <c r="H161" s="47"/>
      <c r="I161" s="47"/>
    </row>
    <row r="162" spans="1:10" s="4" customFormat="1" ht="41.25" customHeight="1">
      <c r="A162" s="214">
        <v>2</v>
      </c>
      <c r="B162" s="215" t="s">
        <v>100</v>
      </c>
      <c r="C162" s="216" t="s">
        <v>101</v>
      </c>
      <c r="D162" s="163">
        <v>2</v>
      </c>
      <c r="E162" s="163">
        <v>1</v>
      </c>
      <c r="F162" s="217">
        <f t="shared" si="7"/>
        <v>0.5</v>
      </c>
      <c r="G162" s="414"/>
      <c r="H162" s="47"/>
      <c r="I162" s="47"/>
    </row>
    <row r="163" spans="1:10" s="4" customFormat="1" ht="41.25" customHeight="1">
      <c r="A163" s="214">
        <v>3</v>
      </c>
      <c r="B163" s="215" t="s">
        <v>102</v>
      </c>
      <c r="C163" s="216" t="s">
        <v>103</v>
      </c>
      <c r="D163" s="163">
        <v>3</v>
      </c>
      <c r="E163" s="163">
        <v>2</v>
      </c>
      <c r="F163" s="217">
        <f t="shared" si="7"/>
        <v>0.66666666666666663</v>
      </c>
      <c r="G163" s="413" t="s">
        <v>633</v>
      </c>
      <c r="H163" s="47"/>
      <c r="I163" s="47"/>
    </row>
    <row r="164" spans="1:10" s="4" customFormat="1" ht="41.25" customHeight="1">
      <c r="A164" s="214">
        <v>4</v>
      </c>
      <c r="B164" s="215" t="s">
        <v>104</v>
      </c>
      <c r="C164" s="216" t="s">
        <v>105</v>
      </c>
      <c r="D164" s="163">
        <v>1</v>
      </c>
      <c r="E164" s="163">
        <v>0</v>
      </c>
      <c r="F164" s="217">
        <f t="shared" si="7"/>
        <v>0</v>
      </c>
      <c r="G164" s="413" t="s">
        <v>634</v>
      </c>
      <c r="H164" s="47"/>
      <c r="I164" s="47"/>
    </row>
    <row r="165" spans="1:10" s="4" customFormat="1" ht="41.25" customHeight="1">
      <c r="A165" s="214">
        <v>5</v>
      </c>
      <c r="B165" s="215" t="s">
        <v>106</v>
      </c>
      <c r="C165" s="216" t="s">
        <v>114</v>
      </c>
      <c r="D165" s="163">
        <v>300</v>
      </c>
      <c r="E165" s="163">
        <v>1416</v>
      </c>
      <c r="F165" s="217">
        <v>1</v>
      </c>
      <c r="G165" s="413"/>
      <c r="H165" s="47"/>
      <c r="I165" s="47"/>
    </row>
    <row r="166" spans="1:10" s="4" customFormat="1" ht="41.25" customHeight="1">
      <c r="A166" s="214">
        <v>6</v>
      </c>
      <c r="B166" s="215" t="s">
        <v>107</v>
      </c>
      <c r="C166" s="216" t="s">
        <v>115</v>
      </c>
      <c r="D166" s="163">
        <v>3</v>
      </c>
      <c r="E166" s="163">
        <v>3</v>
      </c>
      <c r="F166" s="217">
        <f t="shared" ref="F166:F169" si="8">E166/D166*1</f>
        <v>1</v>
      </c>
      <c r="G166" s="413" t="s">
        <v>635</v>
      </c>
      <c r="H166" s="47"/>
      <c r="I166" s="47"/>
    </row>
    <row r="167" spans="1:10" s="4" customFormat="1" ht="41.25" customHeight="1">
      <c r="A167" s="214">
        <v>7</v>
      </c>
      <c r="B167" s="215" t="s">
        <v>108</v>
      </c>
      <c r="C167" s="216" t="s">
        <v>116</v>
      </c>
      <c r="D167" s="163">
        <v>3</v>
      </c>
      <c r="E167" s="163">
        <v>1</v>
      </c>
      <c r="F167" s="217">
        <f t="shared" si="8"/>
        <v>0.33333333333333331</v>
      </c>
      <c r="G167" s="413" t="s">
        <v>636</v>
      </c>
      <c r="H167" s="47"/>
      <c r="I167" s="47"/>
    </row>
    <row r="168" spans="1:10" s="4" customFormat="1" ht="41.25" customHeight="1">
      <c r="A168" s="214">
        <v>8</v>
      </c>
      <c r="B168" s="215" t="s">
        <v>109</v>
      </c>
      <c r="C168" s="216" t="s">
        <v>110</v>
      </c>
      <c r="D168" s="163">
        <v>1</v>
      </c>
      <c r="E168" s="163">
        <v>0.5</v>
      </c>
      <c r="F168" s="217">
        <f t="shared" si="8"/>
        <v>0.5</v>
      </c>
      <c r="G168" s="413" t="s">
        <v>637</v>
      </c>
      <c r="H168" s="47"/>
      <c r="I168" s="47"/>
    </row>
    <row r="169" spans="1:10" s="4" customFormat="1" ht="41.25" customHeight="1">
      <c r="A169" s="214">
        <v>9</v>
      </c>
      <c r="B169" s="215" t="s">
        <v>111</v>
      </c>
      <c r="C169" s="216" t="s">
        <v>117</v>
      </c>
      <c r="D169" s="163">
        <v>4</v>
      </c>
      <c r="E169" s="163">
        <v>4</v>
      </c>
      <c r="F169" s="217">
        <f t="shared" si="8"/>
        <v>1</v>
      </c>
      <c r="G169" s="413"/>
      <c r="H169" s="47"/>
      <c r="I169" s="47"/>
    </row>
    <row r="170" spans="1:10" s="4" customFormat="1" ht="41.25" customHeight="1">
      <c r="A170" s="214">
        <v>10</v>
      </c>
      <c r="B170" s="218" t="s">
        <v>112</v>
      </c>
      <c r="C170" s="216" t="s">
        <v>118</v>
      </c>
      <c r="D170" s="163">
        <v>2</v>
      </c>
      <c r="E170" s="163">
        <v>1</v>
      </c>
      <c r="F170" s="217">
        <f>E170/D170*1</f>
        <v>0.5</v>
      </c>
      <c r="G170" s="413" t="s">
        <v>638</v>
      </c>
      <c r="H170" s="35"/>
      <c r="I170" s="35" t="s">
        <v>184</v>
      </c>
      <c r="J170" s="35" t="s">
        <v>183</v>
      </c>
    </row>
    <row r="171" spans="1:10" s="4" customFormat="1" ht="31.5" customHeight="1" thickBot="1">
      <c r="A171" s="471" t="s">
        <v>188</v>
      </c>
      <c r="B171" s="471"/>
      <c r="C171" s="471"/>
      <c r="D171" s="471"/>
      <c r="E171" s="471"/>
      <c r="F171" s="219">
        <f>SUM(F161:F170)/10</f>
        <v>0.64999999999999991</v>
      </c>
      <c r="G171" s="180"/>
      <c r="H171" s="36">
        <v>1</v>
      </c>
      <c r="I171" s="36">
        <f>H171-J171</f>
        <v>0.35000000000000009</v>
      </c>
      <c r="J171" s="36">
        <f>F171</f>
        <v>0.64999999999999991</v>
      </c>
    </row>
    <row r="172" spans="1:10" s="4" customFormat="1" ht="30" customHeight="1">
      <c r="A172" s="517" t="s">
        <v>630</v>
      </c>
      <c r="B172" s="522"/>
      <c r="C172" s="522"/>
      <c r="D172" s="522"/>
      <c r="E172" s="522"/>
      <c r="F172" s="522"/>
      <c r="G172" s="523"/>
      <c r="H172" s="47"/>
      <c r="I172" s="47"/>
    </row>
    <row r="173" spans="1:10" s="4" customFormat="1" ht="30" customHeight="1">
      <c r="A173" s="412"/>
      <c r="B173" s="412"/>
      <c r="C173" s="412"/>
      <c r="D173" s="412"/>
      <c r="E173" s="412"/>
      <c r="F173" s="412"/>
      <c r="G173" s="404"/>
      <c r="H173" s="47"/>
      <c r="I173" s="47"/>
    </row>
    <row r="174" spans="1:10" s="4" customFormat="1" ht="30" customHeight="1">
      <c r="A174" s="412"/>
      <c r="B174" s="412"/>
      <c r="C174" s="412"/>
      <c r="D174" s="412"/>
      <c r="E174" s="412"/>
      <c r="F174" s="412"/>
      <c r="G174" s="404"/>
      <c r="H174" s="47"/>
      <c r="I174" s="47"/>
    </row>
    <row r="175" spans="1:10" s="4" customFormat="1" ht="31.5" customHeight="1">
      <c r="A175" s="412"/>
      <c r="B175" s="412"/>
      <c r="C175" s="412"/>
      <c r="D175" s="412"/>
      <c r="E175" s="412"/>
      <c r="F175" s="412"/>
      <c r="G175" s="404"/>
      <c r="H175" s="47"/>
      <c r="I175" s="47"/>
    </row>
    <row r="176" spans="1:10" s="4" customFormat="1" ht="31.5" customHeight="1">
      <c r="A176" s="412"/>
      <c r="B176" s="412"/>
      <c r="C176" s="412"/>
      <c r="D176" s="412"/>
      <c r="E176" s="412"/>
      <c r="F176" s="412"/>
      <c r="G176" s="404"/>
      <c r="H176" s="47"/>
      <c r="I176" s="47"/>
    </row>
    <row r="177" spans="1:10" s="4" customFormat="1" ht="31.5" customHeight="1">
      <c r="A177" s="412"/>
      <c r="B177" s="412"/>
      <c r="C177" s="412"/>
      <c r="D177" s="412"/>
      <c r="E177" s="412"/>
      <c r="F177" s="412"/>
      <c r="G177" s="404"/>
      <c r="H177" s="47"/>
      <c r="I177" s="47"/>
    </row>
    <row r="178" spans="1:10" s="4" customFormat="1" ht="31.5" customHeight="1">
      <c r="A178" s="412"/>
      <c r="B178" s="412"/>
      <c r="C178" s="412"/>
      <c r="D178" s="412"/>
      <c r="E178" s="412"/>
      <c r="F178" s="412"/>
      <c r="G178" s="404"/>
      <c r="H178" s="47"/>
      <c r="I178" s="47"/>
    </row>
    <row r="179" spans="1:10" s="4" customFormat="1" ht="31.5" customHeight="1">
      <c r="A179" s="412"/>
      <c r="B179" s="412"/>
      <c r="C179" s="412"/>
      <c r="D179" s="412"/>
      <c r="E179" s="412"/>
      <c r="F179" s="412"/>
      <c r="G179" s="404"/>
      <c r="H179" s="47"/>
      <c r="I179" s="47"/>
    </row>
    <row r="180" spans="1:10" s="4" customFormat="1" ht="31.5" customHeight="1">
      <c r="A180" s="412"/>
      <c r="B180" s="412"/>
      <c r="C180" s="412"/>
      <c r="D180" s="412"/>
      <c r="E180" s="412"/>
      <c r="F180" s="412"/>
      <c r="G180" s="404"/>
      <c r="H180" s="47"/>
      <c r="I180" s="47"/>
    </row>
    <row r="181" spans="1:10" s="4" customFormat="1" ht="31.5" customHeight="1">
      <c r="A181" s="465" t="s">
        <v>23</v>
      </c>
      <c r="B181" s="466"/>
      <c r="C181" s="466"/>
      <c r="D181" s="466"/>
      <c r="E181" s="466"/>
      <c r="F181" s="466"/>
      <c r="G181" s="467"/>
      <c r="H181" s="47"/>
      <c r="I181" s="47"/>
    </row>
    <row r="182" spans="1:10" s="4" customFormat="1" ht="45.75" customHeight="1" thickBot="1">
      <c r="A182" s="171" t="s">
        <v>187</v>
      </c>
      <c r="B182" s="172" t="s">
        <v>0</v>
      </c>
      <c r="C182" s="171" t="s">
        <v>1</v>
      </c>
      <c r="D182" s="173" t="s">
        <v>2</v>
      </c>
      <c r="E182" s="173" t="s">
        <v>3</v>
      </c>
      <c r="F182" s="174" t="s">
        <v>4</v>
      </c>
      <c r="G182" s="187" t="s">
        <v>185</v>
      </c>
      <c r="H182" s="47"/>
      <c r="I182" s="47"/>
    </row>
    <row r="183" spans="1:10" s="4" customFormat="1" ht="46.5" customHeight="1">
      <c r="A183" s="220">
        <v>1</v>
      </c>
      <c r="B183" s="215" t="s">
        <v>129</v>
      </c>
      <c r="C183" s="215" t="s">
        <v>130</v>
      </c>
      <c r="D183" s="161">
        <v>5</v>
      </c>
      <c r="E183" s="161">
        <v>5</v>
      </c>
      <c r="F183" s="179">
        <f t="shared" ref="F183:F185" si="9">E183/D183*1</f>
        <v>1</v>
      </c>
      <c r="G183" s="180"/>
      <c r="H183" s="47"/>
      <c r="I183" s="47"/>
    </row>
    <row r="184" spans="1:10" s="4" customFormat="1" ht="46.5" customHeight="1">
      <c r="A184" s="221">
        <v>2</v>
      </c>
      <c r="B184" s="215" t="s">
        <v>131</v>
      </c>
      <c r="C184" s="215" t="s">
        <v>132</v>
      </c>
      <c r="D184" s="163">
        <v>3</v>
      </c>
      <c r="E184" s="163">
        <v>1</v>
      </c>
      <c r="F184" s="217">
        <f t="shared" si="9"/>
        <v>0.33333333333333331</v>
      </c>
      <c r="G184" s="180"/>
      <c r="H184" s="47"/>
      <c r="I184" s="47"/>
    </row>
    <row r="185" spans="1:10" s="4" customFormat="1" ht="46.5" customHeight="1" thickBot="1">
      <c r="A185" s="221">
        <v>3</v>
      </c>
      <c r="B185" s="215" t="s">
        <v>133</v>
      </c>
      <c r="C185" s="215" t="s">
        <v>134</v>
      </c>
      <c r="D185" s="163">
        <v>2</v>
      </c>
      <c r="E185" s="163">
        <v>1</v>
      </c>
      <c r="F185" s="217">
        <f t="shared" si="9"/>
        <v>0.5</v>
      </c>
      <c r="G185" s="180"/>
      <c r="H185" s="47"/>
      <c r="I185" s="47"/>
    </row>
    <row r="186" spans="1:10" s="4" customFormat="1" ht="46.5" customHeight="1">
      <c r="A186" s="220">
        <v>4</v>
      </c>
      <c r="B186" s="215" t="s">
        <v>135</v>
      </c>
      <c r="C186" s="215" t="s">
        <v>136</v>
      </c>
      <c r="D186" s="163">
        <v>301</v>
      </c>
      <c r="E186" s="163">
        <v>652</v>
      </c>
      <c r="F186" s="217">
        <v>1</v>
      </c>
      <c r="G186" s="180"/>
      <c r="H186" s="47"/>
      <c r="I186" s="47"/>
    </row>
    <row r="187" spans="1:10" s="4" customFormat="1" ht="65.25" customHeight="1">
      <c r="A187" s="221">
        <v>5</v>
      </c>
      <c r="B187" s="215" t="s">
        <v>137</v>
      </c>
      <c r="C187" s="215" t="s">
        <v>138</v>
      </c>
      <c r="D187" s="163">
        <v>14</v>
      </c>
      <c r="E187" s="163">
        <v>13</v>
      </c>
      <c r="F187" s="217">
        <f t="shared" ref="F187:F189" si="10">E187/D187*1</f>
        <v>0.9285714285714286</v>
      </c>
      <c r="G187" s="180"/>
      <c r="H187" s="47"/>
      <c r="I187" s="47"/>
    </row>
    <row r="188" spans="1:10" s="4" customFormat="1" ht="54" customHeight="1" thickBot="1">
      <c r="A188" s="221">
        <v>6</v>
      </c>
      <c r="B188" s="215" t="s">
        <v>139</v>
      </c>
      <c r="C188" s="215" t="s">
        <v>140</v>
      </c>
      <c r="D188" s="163">
        <v>12</v>
      </c>
      <c r="E188" s="163">
        <v>12</v>
      </c>
      <c r="F188" s="217">
        <f t="shared" si="10"/>
        <v>1</v>
      </c>
      <c r="G188" s="180"/>
      <c r="H188" s="47"/>
      <c r="I188" s="47"/>
    </row>
    <row r="189" spans="1:10" s="4" customFormat="1" ht="54" customHeight="1">
      <c r="A189" s="220">
        <v>7</v>
      </c>
      <c r="B189" s="215" t="s">
        <v>141</v>
      </c>
      <c r="C189" s="215" t="s">
        <v>142</v>
      </c>
      <c r="D189" s="163">
        <v>2</v>
      </c>
      <c r="E189" s="163">
        <v>2</v>
      </c>
      <c r="F189" s="217">
        <f t="shared" si="10"/>
        <v>1</v>
      </c>
      <c r="G189" s="180"/>
      <c r="H189" s="35"/>
      <c r="I189" s="35" t="s">
        <v>184</v>
      </c>
      <c r="J189" s="35" t="s">
        <v>183</v>
      </c>
    </row>
    <row r="190" spans="1:10" s="4" customFormat="1" ht="31.5" customHeight="1" thickBot="1">
      <c r="A190" s="471" t="s">
        <v>188</v>
      </c>
      <c r="B190" s="471"/>
      <c r="C190" s="471"/>
      <c r="D190" s="471"/>
      <c r="E190" s="471"/>
      <c r="F190" s="219">
        <f>SUM(F183:F189)/7</f>
        <v>0.8231292517006803</v>
      </c>
      <c r="G190" s="180"/>
      <c r="H190" s="36">
        <v>1</v>
      </c>
      <c r="I190" s="36">
        <f>H190-J190</f>
        <v>0.1768707482993197</v>
      </c>
      <c r="J190" s="36">
        <f>F190</f>
        <v>0.8231292517006803</v>
      </c>
    </row>
    <row r="191" spans="1:10" s="4" customFormat="1" ht="42" customHeight="1">
      <c r="A191" s="517" t="s">
        <v>631</v>
      </c>
      <c r="B191" s="522"/>
      <c r="C191" s="522"/>
      <c r="D191" s="522"/>
      <c r="E191" s="522"/>
      <c r="F191" s="522"/>
      <c r="G191" s="523"/>
      <c r="H191" s="47"/>
      <c r="I191" s="47"/>
    </row>
    <row r="192" spans="1:10" s="4" customFormat="1" ht="31.5" customHeight="1">
      <c r="A192" s="68"/>
      <c r="B192" s="68"/>
      <c r="C192" s="68"/>
      <c r="D192" s="68"/>
      <c r="E192" s="68"/>
      <c r="F192" s="68"/>
      <c r="G192" s="404"/>
      <c r="H192" s="47"/>
      <c r="I192" s="47"/>
    </row>
    <row r="193" spans="1:10" s="4" customFormat="1" ht="31.5" customHeight="1">
      <c r="A193" s="68"/>
      <c r="B193" s="68"/>
      <c r="C193" s="68"/>
      <c r="D193" s="68"/>
      <c r="E193" s="68"/>
      <c r="F193" s="68"/>
      <c r="G193" s="404"/>
      <c r="H193" s="47"/>
      <c r="I193" s="47"/>
    </row>
    <row r="194" spans="1:10" s="4" customFormat="1" ht="31.5" customHeight="1">
      <c r="A194" s="68"/>
      <c r="B194" s="68"/>
      <c r="C194" s="68"/>
      <c r="D194" s="68"/>
      <c r="E194" s="68"/>
      <c r="F194" s="68"/>
      <c r="G194" s="404"/>
      <c r="H194" s="47"/>
      <c r="I194" s="47"/>
    </row>
    <row r="195" spans="1:10" s="4" customFormat="1" ht="31.5" customHeight="1">
      <c r="A195" s="68"/>
      <c r="B195" s="68"/>
      <c r="C195" s="68"/>
      <c r="D195" s="68"/>
      <c r="E195" s="68"/>
      <c r="F195" s="68"/>
      <c r="G195" s="404"/>
      <c r="H195" s="47"/>
      <c r="I195" s="47"/>
    </row>
    <row r="196" spans="1:10" s="4" customFormat="1" ht="31.5" customHeight="1">
      <c r="A196" s="68"/>
      <c r="B196" s="68"/>
      <c r="C196" s="68"/>
      <c r="D196" s="68"/>
      <c r="E196" s="68"/>
      <c r="F196" s="68"/>
      <c r="G196" s="404"/>
      <c r="H196" s="47"/>
      <c r="I196" s="47"/>
    </row>
    <row r="197" spans="1:10" s="4" customFormat="1" ht="31.5" customHeight="1">
      <c r="A197" s="68"/>
      <c r="B197" s="68"/>
      <c r="C197" s="68"/>
      <c r="D197" s="68"/>
      <c r="E197" s="68"/>
      <c r="F197" s="68"/>
      <c r="G197" s="404"/>
      <c r="H197" s="47"/>
      <c r="I197" s="47"/>
    </row>
    <row r="198" spans="1:10" s="4" customFormat="1" ht="31.5" customHeight="1">
      <c r="A198" s="68"/>
      <c r="B198" s="68"/>
      <c r="C198" s="68"/>
      <c r="D198" s="68"/>
      <c r="E198" s="68"/>
      <c r="F198" s="68"/>
      <c r="G198" s="404"/>
      <c r="H198" s="47"/>
      <c r="I198" s="47"/>
    </row>
    <row r="199" spans="1:10" s="4" customFormat="1" ht="31.5" customHeight="1">
      <c r="A199" s="68"/>
      <c r="B199" s="68"/>
      <c r="C199" s="68"/>
      <c r="D199" s="68"/>
      <c r="E199" s="68"/>
      <c r="F199" s="68"/>
      <c r="G199" s="404"/>
      <c r="H199" s="47"/>
      <c r="I199" s="47"/>
    </row>
    <row r="200" spans="1:10" s="4" customFormat="1" ht="31.5" customHeight="1">
      <c r="A200" s="465" t="s">
        <v>24</v>
      </c>
      <c r="B200" s="466"/>
      <c r="C200" s="466"/>
      <c r="D200" s="466"/>
      <c r="E200" s="466"/>
      <c r="F200" s="466"/>
      <c r="G200" s="467"/>
      <c r="H200" s="47"/>
      <c r="I200" s="47"/>
    </row>
    <row r="201" spans="1:10" s="4" customFormat="1" ht="49.5" customHeight="1" thickBot="1">
      <c r="A201" s="171" t="s">
        <v>187</v>
      </c>
      <c r="B201" s="172" t="s">
        <v>0</v>
      </c>
      <c r="C201" s="171" t="s">
        <v>1</v>
      </c>
      <c r="D201" s="173" t="s">
        <v>2</v>
      </c>
      <c r="E201" s="173" t="s">
        <v>3</v>
      </c>
      <c r="F201" s="174" t="s">
        <v>4</v>
      </c>
      <c r="G201" s="187" t="s">
        <v>185</v>
      </c>
      <c r="H201" s="47"/>
      <c r="I201" s="47"/>
    </row>
    <row r="202" spans="1:10" s="4" customFormat="1" ht="39" customHeight="1">
      <c r="A202" s="220">
        <v>1</v>
      </c>
      <c r="B202" s="222" t="s">
        <v>119</v>
      </c>
      <c r="C202" s="223" t="s">
        <v>120</v>
      </c>
      <c r="D202" s="161">
        <v>250</v>
      </c>
      <c r="E202" s="161">
        <v>247</v>
      </c>
      <c r="F202" s="179">
        <f>E202/D202*1</f>
        <v>0.98799999999999999</v>
      </c>
      <c r="G202" s="413"/>
      <c r="H202" s="47"/>
      <c r="I202" s="47"/>
    </row>
    <row r="203" spans="1:10" s="4" customFormat="1" ht="71.25" customHeight="1">
      <c r="A203" s="221">
        <f>+A202+1</f>
        <v>2</v>
      </c>
      <c r="B203" s="224" t="s">
        <v>121</v>
      </c>
      <c r="C203" s="223" t="s">
        <v>122</v>
      </c>
      <c r="D203" s="163">
        <v>12784</v>
      </c>
      <c r="E203" s="163">
        <v>12756</v>
      </c>
      <c r="F203" s="217">
        <f>E203/D203*1</f>
        <v>0.99780976220275341</v>
      </c>
      <c r="G203" s="413"/>
      <c r="H203" s="47"/>
      <c r="I203" s="47"/>
    </row>
    <row r="204" spans="1:10" s="4" customFormat="1" ht="39.75" customHeight="1">
      <c r="A204" s="225">
        <v>3</v>
      </c>
      <c r="B204" s="224" t="s">
        <v>123</v>
      </c>
      <c r="C204" s="226" t="s">
        <v>124</v>
      </c>
      <c r="D204" s="163">
        <v>1</v>
      </c>
      <c r="E204" s="163">
        <v>0.25</v>
      </c>
      <c r="F204" s="217">
        <f>E204/D204*1</f>
        <v>0.25</v>
      </c>
      <c r="G204" s="413" t="s">
        <v>639</v>
      </c>
      <c r="H204" s="47"/>
      <c r="I204" s="47"/>
    </row>
    <row r="205" spans="1:10" s="4" customFormat="1" ht="41.25" customHeight="1">
      <c r="A205" s="214">
        <v>4</v>
      </c>
      <c r="B205" s="227" t="s">
        <v>125</v>
      </c>
      <c r="C205" s="228" t="s">
        <v>126</v>
      </c>
      <c r="D205" s="163">
        <v>110</v>
      </c>
      <c r="E205" s="163">
        <v>12</v>
      </c>
      <c r="F205" s="217">
        <f>E205/D205*1</f>
        <v>0.10909090909090909</v>
      </c>
      <c r="G205" s="413"/>
      <c r="H205" s="47"/>
      <c r="I205" s="47"/>
    </row>
    <row r="206" spans="1:10" s="4" customFormat="1" ht="48.75" customHeight="1" thickBot="1">
      <c r="A206" s="229">
        <v>5</v>
      </c>
      <c r="B206" s="222" t="s">
        <v>127</v>
      </c>
      <c r="C206" s="223" t="s">
        <v>128</v>
      </c>
      <c r="D206" s="230">
        <v>2</v>
      </c>
      <c r="E206" s="230">
        <v>1</v>
      </c>
      <c r="F206" s="162">
        <f>E206/D206*1</f>
        <v>0.5</v>
      </c>
      <c r="G206" s="413" t="s">
        <v>639</v>
      </c>
      <c r="H206" s="35"/>
      <c r="I206" s="35" t="s">
        <v>184</v>
      </c>
      <c r="J206" s="35" t="s">
        <v>183</v>
      </c>
    </row>
    <row r="207" spans="1:10" s="4" customFormat="1" ht="31.5" customHeight="1" thickBot="1">
      <c r="A207" s="471" t="s">
        <v>188</v>
      </c>
      <c r="B207" s="471"/>
      <c r="C207" s="471"/>
      <c r="D207" s="471"/>
      <c r="E207" s="471"/>
      <c r="F207" s="193">
        <f>SUM(F202:F206)/5</f>
        <v>0.56898013425873251</v>
      </c>
      <c r="G207" s="180"/>
      <c r="H207" s="36">
        <v>1</v>
      </c>
      <c r="I207" s="36">
        <f>H207-J207</f>
        <v>0.43101986574126749</v>
      </c>
      <c r="J207" s="36">
        <f>F207</f>
        <v>0.56898013425873251</v>
      </c>
    </row>
    <row r="208" spans="1:10" s="4" customFormat="1" ht="31.5" customHeight="1">
      <c r="A208" s="459"/>
      <c r="B208" s="459"/>
      <c r="C208" s="459"/>
      <c r="D208" s="459"/>
      <c r="E208" s="459"/>
      <c r="F208" s="459"/>
      <c r="G208" s="416"/>
      <c r="H208" s="47"/>
      <c r="I208" s="47"/>
    </row>
    <row r="209" spans="1:10" s="4" customFormat="1" ht="31.5" customHeight="1">
      <c r="A209" s="459"/>
      <c r="B209" s="459"/>
      <c r="C209" s="459"/>
      <c r="D209" s="459"/>
      <c r="E209" s="459"/>
      <c r="F209" s="459"/>
      <c r="G209" s="416"/>
      <c r="H209" s="47"/>
      <c r="I209" s="47"/>
    </row>
    <row r="210" spans="1:10" s="4" customFormat="1" ht="31.5" customHeight="1">
      <c r="A210" s="459"/>
      <c r="B210" s="459"/>
      <c r="C210" s="459"/>
      <c r="D210" s="459"/>
      <c r="E210" s="459"/>
      <c r="F210" s="459"/>
      <c r="G210" s="416"/>
      <c r="H210" s="47"/>
      <c r="I210" s="47"/>
    </row>
    <row r="211" spans="1:10" s="4" customFormat="1" ht="31.5" customHeight="1">
      <c r="A211" s="459"/>
      <c r="B211" s="459"/>
      <c r="C211" s="459"/>
      <c r="D211" s="459"/>
      <c r="E211" s="459"/>
      <c r="F211" s="459"/>
      <c r="G211" s="416"/>
      <c r="H211" s="47"/>
      <c r="I211" s="47"/>
    </row>
    <row r="212" spans="1:10" s="4" customFormat="1" ht="31.5" customHeight="1">
      <c r="A212" s="459"/>
      <c r="B212" s="459"/>
      <c r="C212" s="459"/>
      <c r="D212" s="459"/>
      <c r="E212" s="459"/>
      <c r="F212" s="459"/>
      <c r="G212" s="416"/>
      <c r="H212" s="47"/>
      <c r="I212" s="47"/>
    </row>
    <row r="213" spans="1:10" s="4" customFormat="1" ht="31.5" customHeight="1">
      <c r="A213" s="459"/>
      <c r="B213" s="459"/>
      <c r="C213" s="459"/>
      <c r="D213" s="459"/>
      <c r="E213" s="459"/>
      <c r="F213" s="459"/>
      <c r="G213" s="416"/>
      <c r="H213" s="47"/>
      <c r="I213" s="47"/>
    </row>
    <row r="214" spans="1:10" s="4" customFormat="1" ht="31.5" customHeight="1">
      <c r="A214" s="459"/>
      <c r="B214" s="459"/>
      <c r="C214" s="459"/>
      <c r="D214" s="459"/>
      <c r="E214" s="459"/>
      <c r="F214" s="459"/>
      <c r="G214" s="416"/>
      <c r="H214" s="47"/>
      <c r="I214" s="47"/>
    </row>
    <row r="215" spans="1:10" s="4" customFormat="1" ht="31.5" customHeight="1">
      <c r="A215" s="417"/>
      <c r="B215" s="417"/>
      <c r="C215" s="417"/>
      <c r="D215" s="417"/>
      <c r="E215" s="417"/>
      <c r="F215" s="417"/>
      <c r="G215" s="418"/>
      <c r="H215" s="47"/>
      <c r="I215" s="47"/>
    </row>
    <row r="216" spans="1:10" s="4" customFormat="1" ht="31.5" customHeight="1">
      <c r="A216" s="509" t="s">
        <v>25</v>
      </c>
      <c r="B216" s="432"/>
      <c r="C216" s="432"/>
      <c r="D216" s="432"/>
      <c r="E216" s="432"/>
      <c r="F216" s="432"/>
      <c r="G216" s="433"/>
      <c r="H216" s="47"/>
      <c r="I216" s="47"/>
    </row>
    <row r="217" spans="1:10" s="4" customFormat="1" ht="39" thickBot="1">
      <c r="A217" s="171" t="s">
        <v>187</v>
      </c>
      <c r="B217" s="172" t="s">
        <v>0</v>
      </c>
      <c r="C217" s="171" t="s">
        <v>1</v>
      </c>
      <c r="D217" s="173" t="s">
        <v>2</v>
      </c>
      <c r="E217" s="173" t="s">
        <v>3</v>
      </c>
      <c r="F217" s="174" t="s">
        <v>4</v>
      </c>
      <c r="G217" s="187" t="s">
        <v>185</v>
      </c>
      <c r="H217" s="47"/>
      <c r="I217" s="47"/>
    </row>
    <row r="218" spans="1:10" s="4" customFormat="1" ht="42.75" customHeight="1">
      <c r="A218" s="214">
        <v>1</v>
      </c>
      <c r="B218" s="218" t="s">
        <v>143</v>
      </c>
      <c r="C218" s="218" t="s">
        <v>144</v>
      </c>
      <c r="D218" s="184">
        <v>37</v>
      </c>
      <c r="E218" s="184">
        <v>37</v>
      </c>
      <c r="F218" s="217">
        <f>E218/D218*1</f>
        <v>1</v>
      </c>
      <c r="G218" s="180"/>
      <c r="H218" s="47"/>
      <c r="I218" s="47"/>
    </row>
    <row r="219" spans="1:10" s="4" customFormat="1" ht="42.75" customHeight="1">
      <c r="A219" s="214">
        <v>2</v>
      </c>
      <c r="B219" s="218" t="s">
        <v>145</v>
      </c>
      <c r="C219" s="218" t="s">
        <v>146</v>
      </c>
      <c r="D219" s="184">
        <v>12</v>
      </c>
      <c r="E219" s="184">
        <v>6</v>
      </c>
      <c r="F219" s="217">
        <f>E219/D219*1</f>
        <v>0.5</v>
      </c>
      <c r="G219" s="180"/>
      <c r="H219" s="47"/>
      <c r="I219" s="47"/>
    </row>
    <row r="220" spans="1:10" s="4" customFormat="1" ht="42.75" customHeight="1">
      <c r="A220" s="214">
        <v>3</v>
      </c>
      <c r="B220" s="218" t="s">
        <v>147</v>
      </c>
      <c r="C220" s="218" t="s">
        <v>148</v>
      </c>
      <c r="D220" s="184">
        <v>117</v>
      </c>
      <c r="E220" s="184">
        <v>11</v>
      </c>
      <c r="F220" s="217">
        <f>E220/D220*1</f>
        <v>9.4017094017094016E-2</v>
      </c>
      <c r="G220" s="202"/>
      <c r="H220" s="47"/>
      <c r="I220" s="47"/>
    </row>
    <row r="221" spans="1:10" s="4" customFormat="1" ht="42.75" customHeight="1">
      <c r="A221" s="214">
        <v>4</v>
      </c>
      <c r="B221" s="218" t="s">
        <v>149</v>
      </c>
      <c r="C221" s="218" t="s">
        <v>150</v>
      </c>
      <c r="D221" s="184">
        <v>480</v>
      </c>
      <c r="E221" s="184">
        <v>480</v>
      </c>
      <c r="F221" s="217">
        <f t="shared" ref="F221:F224" si="11">E221/D221*1</f>
        <v>1</v>
      </c>
      <c r="G221" s="202"/>
      <c r="H221" s="47"/>
      <c r="I221" s="47"/>
    </row>
    <row r="222" spans="1:10" s="4" customFormat="1" ht="42.75" customHeight="1">
      <c r="A222" s="214">
        <v>5</v>
      </c>
      <c r="B222" s="218" t="s">
        <v>151</v>
      </c>
      <c r="C222" s="218" t="s">
        <v>152</v>
      </c>
      <c r="D222" s="184">
        <v>7</v>
      </c>
      <c r="E222" s="184">
        <v>6</v>
      </c>
      <c r="F222" s="217">
        <f t="shared" si="11"/>
        <v>0.8571428571428571</v>
      </c>
      <c r="G222" s="202"/>
      <c r="H222" s="47"/>
      <c r="I222" s="47"/>
    </row>
    <row r="223" spans="1:10" s="4" customFormat="1" ht="42.75" customHeight="1">
      <c r="A223" s="214">
        <v>6</v>
      </c>
      <c r="B223" s="218" t="s">
        <v>153</v>
      </c>
      <c r="C223" s="218" t="s">
        <v>154</v>
      </c>
      <c r="D223" s="184">
        <v>5</v>
      </c>
      <c r="E223" s="184">
        <v>5</v>
      </c>
      <c r="F223" s="217">
        <f t="shared" si="11"/>
        <v>1</v>
      </c>
      <c r="G223" s="202"/>
      <c r="H223" s="47"/>
      <c r="I223" s="47"/>
    </row>
    <row r="224" spans="1:10" s="4" customFormat="1" ht="42.75" customHeight="1">
      <c r="A224" s="214">
        <v>7</v>
      </c>
      <c r="B224" s="218" t="s">
        <v>155</v>
      </c>
      <c r="C224" s="218" t="s">
        <v>156</v>
      </c>
      <c r="D224" s="184">
        <v>2</v>
      </c>
      <c r="E224" s="184">
        <v>1</v>
      </c>
      <c r="F224" s="217">
        <f t="shared" si="11"/>
        <v>0.5</v>
      </c>
      <c r="G224" s="202"/>
      <c r="H224" s="35"/>
      <c r="I224" s="35" t="s">
        <v>184</v>
      </c>
      <c r="J224" s="35" t="s">
        <v>183</v>
      </c>
    </row>
    <row r="225" spans="1:10" s="4" customFormat="1" ht="31.5" customHeight="1">
      <c r="A225" s="435" t="s">
        <v>188</v>
      </c>
      <c r="B225" s="435"/>
      <c r="C225" s="435"/>
      <c r="D225" s="435"/>
      <c r="E225" s="436"/>
      <c r="F225" s="231">
        <f>SUM(F218:F224)/7</f>
        <v>0.70730856445142165</v>
      </c>
      <c r="G225" s="202"/>
      <c r="H225" s="36">
        <v>1</v>
      </c>
      <c r="I225" s="36">
        <f>H225-J225</f>
        <v>0.29269143554857835</v>
      </c>
      <c r="J225" s="36">
        <f>F225</f>
        <v>0.70730856445142165</v>
      </c>
    </row>
    <row r="226" spans="1:10" s="4" customFormat="1" ht="31.5" customHeight="1">
      <c r="A226" s="415"/>
      <c r="B226" s="415"/>
      <c r="C226" s="415"/>
      <c r="D226" s="415"/>
      <c r="E226" s="415"/>
      <c r="F226" s="415"/>
      <c r="G226" s="416"/>
      <c r="H226" s="47"/>
      <c r="I226" s="47"/>
    </row>
    <row r="227" spans="1:10" s="4" customFormat="1" ht="31.5" customHeight="1">
      <c r="A227" s="415"/>
      <c r="B227" s="415"/>
      <c r="C227" s="415"/>
      <c r="D227" s="415"/>
      <c r="E227" s="415"/>
      <c r="F227" s="415"/>
      <c r="G227" s="416"/>
      <c r="H227" s="47"/>
      <c r="I227" s="47"/>
    </row>
    <row r="228" spans="1:10" s="4" customFormat="1" ht="31.5" customHeight="1">
      <c r="A228" s="415"/>
      <c r="B228" s="415"/>
      <c r="C228" s="415"/>
      <c r="D228" s="415"/>
      <c r="E228" s="415"/>
      <c r="F228" s="415"/>
      <c r="G228" s="416"/>
      <c r="H228" s="47"/>
      <c r="I228" s="47"/>
    </row>
    <row r="229" spans="1:10" s="4" customFormat="1" ht="31.5" customHeight="1">
      <c r="A229" s="415"/>
      <c r="B229" s="415"/>
      <c r="C229" s="415"/>
      <c r="D229" s="415"/>
      <c r="E229" s="415"/>
      <c r="F229" s="415"/>
      <c r="G229" s="416"/>
      <c r="H229" s="47"/>
      <c r="I229" s="47"/>
    </row>
    <row r="230" spans="1:10" s="4" customFormat="1" ht="31.5" customHeight="1">
      <c r="A230" s="415"/>
      <c r="B230" s="415"/>
      <c r="C230" s="415"/>
      <c r="D230" s="415"/>
      <c r="E230" s="415"/>
      <c r="F230" s="415"/>
      <c r="G230" s="416"/>
      <c r="H230" s="47"/>
      <c r="I230" s="47"/>
    </row>
    <row r="231" spans="1:10" s="4" customFormat="1" ht="31.5" customHeight="1">
      <c r="A231" s="415"/>
      <c r="B231" s="415"/>
      <c r="C231" s="415"/>
      <c r="D231" s="415"/>
      <c r="E231" s="415"/>
      <c r="F231" s="415"/>
      <c r="G231" s="416"/>
      <c r="H231" s="47"/>
      <c r="I231" s="47"/>
    </row>
    <row r="232" spans="1:10" s="4" customFormat="1" ht="31.5" customHeight="1">
      <c r="A232" s="415"/>
      <c r="B232" s="415"/>
      <c r="C232" s="415"/>
      <c r="D232" s="415"/>
      <c r="E232" s="415"/>
      <c r="F232" s="415"/>
      <c r="G232" s="416"/>
      <c r="H232" s="47"/>
      <c r="I232" s="47"/>
    </row>
    <row r="233" spans="1:10" s="4" customFormat="1" ht="31.5" customHeight="1">
      <c r="A233" s="417"/>
      <c r="B233" s="417"/>
      <c r="C233" s="417"/>
      <c r="D233" s="417"/>
      <c r="E233" s="417"/>
      <c r="F233" s="417"/>
      <c r="G233" s="418"/>
      <c r="H233" s="47"/>
      <c r="I233" s="47"/>
    </row>
    <row r="234" spans="1:10" s="4" customFormat="1" ht="25.5" customHeight="1">
      <c r="A234" s="473" t="s">
        <v>46</v>
      </c>
      <c r="B234" s="473"/>
      <c r="C234" s="473"/>
      <c r="D234" s="473"/>
      <c r="E234" s="473"/>
      <c r="F234" s="473"/>
      <c r="G234" s="473"/>
      <c r="H234" s="47"/>
      <c r="I234" s="47"/>
    </row>
    <row r="235" spans="1:10" s="4" customFormat="1" ht="39" thickBot="1">
      <c r="A235" s="171" t="s">
        <v>187</v>
      </c>
      <c r="B235" s="172" t="s">
        <v>0</v>
      </c>
      <c r="C235" s="172" t="s">
        <v>1</v>
      </c>
      <c r="D235" s="173" t="s">
        <v>2</v>
      </c>
      <c r="E235" s="173" t="s">
        <v>3</v>
      </c>
      <c r="F235" s="174" t="s">
        <v>4</v>
      </c>
      <c r="G235" s="176" t="s">
        <v>185</v>
      </c>
      <c r="H235" s="47"/>
      <c r="I235" s="47"/>
    </row>
    <row r="236" spans="1:10" s="4" customFormat="1" ht="31.5" customHeight="1">
      <c r="A236" s="220">
        <v>1</v>
      </c>
      <c r="B236" s="228" t="s">
        <v>397</v>
      </c>
      <c r="C236" s="228" t="s">
        <v>404</v>
      </c>
      <c r="D236" s="161">
        <v>1</v>
      </c>
      <c r="E236" s="161">
        <v>0</v>
      </c>
      <c r="F236" s="179">
        <f>E236/D236*1</f>
        <v>0</v>
      </c>
      <c r="G236" s="180"/>
      <c r="H236" s="47"/>
      <c r="I236" s="47"/>
    </row>
    <row r="237" spans="1:10" s="4" customFormat="1" ht="36.75" customHeight="1" thickBot="1">
      <c r="A237" s="221">
        <f t="shared" ref="A237:A239" si="12">+A236+1</f>
        <v>2</v>
      </c>
      <c r="B237" s="228" t="s">
        <v>398</v>
      </c>
      <c r="C237" s="228" t="s">
        <v>405</v>
      </c>
      <c r="D237" s="163">
        <v>9</v>
      </c>
      <c r="E237" s="163">
        <v>9</v>
      </c>
      <c r="F237" s="217">
        <f>E237/D237*1</f>
        <v>1</v>
      </c>
      <c r="G237" s="180"/>
      <c r="H237" s="47"/>
      <c r="I237" s="47"/>
    </row>
    <row r="238" spans="1:10" s="4" customFormat="1" ht="38.25" customHeight="1">
      <c r="A238" s="220">
        <v>3</v>
      </c>
      <c r="B238" s="228" t="s">
        <v>399</v>
      </c>
      <c r="C238" s="228" t="s">
        <v>406</v>
      </c>
      <c r="D238" s="184">
        <v>12</v>
      </c>
      <c r="E238" s="184">
        <v>0</v>
      </c>
      <c r="F238" s="217">
        <f t="shared" ref="F238:F246" si="13">E238/D238*1</f>
        <v>0</v>
      </c>
      <c r="G238" s="180"/>
      <c r="H238" s="47"/>
      <c r="I238" s="47"/>
    </row>
    <row r="239" spans="1:10" s="4" customFormat="1" ht="34.5" customHeight="1">
      <c r="A239" s="446">
        <f t="shared" si="12"/>
        <v>4</v>
      </c>
      <c r="B239" s="444" t="s">
        <v>400</v>
      </c>
      <c r="C239" s="228" t="s">
        <v>407</v>
      </c>
      <c r="D239" s="184">
        <v>12</v>
      </c>
      <c r="E239" s="184">
        <v>5</v>
      </c>
      <c r="F239" s="217">
        <f t="shared" si="13"/>
        <v>0.41666666666666669</v>
      </c>
      <c r="G239" s="180"/>
      <c r="H239" s="47"/>
      <c r="I239" s="47"/>
    </row>
    <row r="240" spans="1:10" s="4" customFormat="1" ht="31.5" customHeight="1">
      <c r="A240" s="447"/>
      <c r="B240" s="445"/>
      <c r="C240" s="228" t="s">
        <v>408</v>
      </c>
      <c r="D240" s="184">
        <v>12</v>
      </c>
      <c r="E240" s="184">
        <v>0</v>
      </c>
      <c r="F240" s="217">
        <f t="shared" si="13"/>
        <v>0</v>
      </c>
      <c r="G240" s="228" t="s">
        <v>415</v>
      </c>
      <c r="H240" s="47"/>
      <c r="I240" s="47"/>
    </row>
    <row r="241" spans="1:10" s="4" customFormat="1" ht="90.75" thickBot="1">
      <c r="A241" s="221">
        <v>5</v>
      </c>
      <c r="B241" s="228" t="s">
        <v>401</v>
      </c>
      <c r="C241" s="228" t="s">
        <v>409</v>
      </c>
      <c r="D241" s="184">
        <v>6</v>
      </c>
      <c r="E241" s="184">
        <v>6</v>
      </c>
      <c r="F241" s="217">
        <f t="shared" si="13"/>
        <v>1</v>
      </c>
      <c r="G241" s="180"/>
      <c r="H241" s="47"/>
      <c r="I241" s="47"/>
    </row>
    <row r="242" spans="1:10" s="4" customFormat="1" ht="51.75" customHeight="1">
      <c r="A242" s="220">
        <v>6</v>
      </c>
      <c r="B242" s="228" t="s">
        <v>402</v>
      </c>
      <c r="C242" s="228" t="s">
        <v>410</v>
      </c>
      <c r="D242" s="184">
        <v>6</v>
      </c>
      <c r="E242" s="184">
        <v>1</v>
      </c>
      <c r="F242" s="217">
        <f t="shared" si="13"/>
        <v>0.16666666666666666</v>
      </c>
      <c r="G242" s="180"/>
      <c r="H242" s="47"/>
      <c r="I242" s="47"/>
    </row>
    <row r="243" spans="1:10" s="4" customFormat="1" ht="39" customHeight="1" thickBot="1">
      <c r="A243" s="221">
        <v>7</v>
      </c>
      <c r="B243" s="228" t="s">
        <v>403</v>
      </c>
      <c r="C243" s="228" t="s">
        <v>411</v>
      </c>
      <c r="D243" s="184">
        <v>2</v>
      </c>
      <c r="E243" s="184">
        <v>1</v>
      </c>
      <c r="F243" s="217">
        <f t="shared" si="13"/>
        <v>0.5</v>
      </c>
      <c r="G243" s="180"/>
      <c r="H243" s="47"/>
      <c r="I243" s="47"/>
    </row>
    <row r="244" spans="1:10" s="4" customFormat="1" ht="31.5" customHeight="1">
      <c r="A244" s="220">
        <v>8</v>
      </c>
      <c r="B244" s="228" t="s">
        <v>412</v>
      </c>
      <c r="C244" s="228" t="s">
        <v>412</v>
      </c>
      <c r="D244" s="232">
        <v>1</v>
      </c>
      <c r="E244" s="232">
        <v>1</v>
      </c>
      <c r="F244" s="217">
        <f t="shared" si="13"/>
        <v>1</v>
      </c>
      <c r="G244" s="233"/>
      <c r="H244" s="47"/>
      <c r="I244" s="47"/>
    </row>
    <row r="245" spans="1:10" s="4" customFormat="1" ht="31.5" customHeight="1" thickBot="1">
      <c r="A245" s="221">
        <v>9</v>
      </c>
      <c r="B245" s="228" t="s">
        <v>413</v>
      </c>
      <c r="C245" s="228" t="s">
        <v>413</v>
      </c>
      <c r="D245" s="232">
        <v>1</v>
      </c>
      <c r="E245" s="232">
        <v>1</v>
      </c>
      <c r="F245" s="217">
        <f t="shared" si="13"/>
        <v>1</v>
      </c>
      <c r="G245" s="233"/>
      <c r="H245" s="47"/>
      <c r="I245" s="47"/>
    </row>
    <row r="246" spans="1:10" s="4" customFormat="1" ht="31.5" customHeight="1">
      <c r="A246" s="220">
        <v>10</v>
      </c>
      <c r="B246" s="228" t="s">
        <v>414</v>
      </c>
      <c r="C246" s="228" t="s">
        <v>414</v>
      </c>
      <c r="D246" s="232">
        <v>1</v>
      </c>
      <c r="E246" s="232">
        <v>1</v>
      </c>
      <c r="F246" s="217">
        <f t="shared" si="13"/>
        <v>1</v>
      </c>
      <c r="G246" s="233"/>
      <c r="H246" s="35"/>
      <c r="I246" s="35" t="s">
        <v>184</v>
      </c>
      <c r="J246" s="35" t="s">
        <v>183</v>
      </c>
    </row>
    <row r="247" spans="1:10" s="5" customFormat="1" ht="31.5" customHeight="1" thickBot="1">
      <c r="A247" s="451" t="s">
        <v>188</v>
      </c>
      <c r="B247" s="451"/>
      <c r="C247" s="451"/>
      <c r="D247" s="451"/>
      <c r="E247" s="451"/>
      <c r="F247" s="186">
        <f>SUM(F236:F246)/10</f>
        <v>0.60833333333333339</v>
      </c>
      <c r="G247" s="180"/>
      <c r="H247" s="36">
        <v>1</v>
      </c>
      <c r="I247" s="36">
        <f>H247-J247</f>
        <v>0.39166666666666661</v>
      </c>
      <c r="J247" s="36">
        <f>F247</f>
        <v>0.60833333333333339</v>
      </c>
    </row>
    <row r="248" spans="1:10" s="5" customFormat="1" ht="31.5" customHeight="1">
      <c r="A248" s="135"/>
      <c r="B248" s="135"/>
      <c r="C248" s="135"/>
      <c r="D248" s="135"/>
      <c r="E248" s="135"/>
      <c r="F248" s="135"/>
      <c r="G248" s="135"/>
      <c r="H248" s="59"/>
      <c r="I248" s="59"/>
    </row>
    <row r="249" spans="1:10" s="5" customFormat="1" ht="31.5" customHeight="1">
      <c r="A249" s="135"/>
      <c r="B249" s="135"/>
      <c r="C249" s="135"/>
      <c r="D249" s="135"/>
      <c r="E249" s="135"/>
      <c r="F249" s="135"/>
      <c r="G249" s="135"/>
      <c r="H249" s="59"/>
      <c r="I249" s="59"/>
    </row>
    <row r="250" spans="1:10" s="5" customFormat="1" ht="31.5" customHeight="1">
      <c r="A250" s="135"/>
      <c r="B250" s="135"/>
      <c r="C250" s="135"/>
      <c r="D250" s="135"/>
      <c r="E250" s="135"/>
      <c r="F250" s="135"/>
      <c r="G250" s="135"/>
      <c r="H250" s="59"/>
      <c r="I250" s="59"/>
    </row>
    <row r="251" spans="1:10" s="5" customFormat="1" ht="31.5" customHeight="1">
      <c r="A251" s="135"/>
      <c r="B251" s="135"/>
      <c r="C251" s="135"/>
      <c r="D251" s="135"/>
      <c r="E251" s="135"/>
      <c r="F251" s="135"/>
      <c r="G251" s="135"/>
      <c r="H251" s="59"/>
      <c r="I251" s="59"/>
    </row>
    <row r="252" spans="1:10" s="5" customFormat="1" ht="31.5" customHeight="1">
      <c r="A252" s="135"/>
      <c r="B252" s="135"/>
      <c r="C252" s="135"/>
      <c r="D252" s="135"/>
      <c r="E252" s="135"/>
      <c r="F252" s="135"/>
      <c r="G252" s="135"/>
      <c r="H252" s="59"/>
      <c r="I252" s="59"/>
    </row>
    <row r="253" spans="1:10" s="5" customFormat="1" ht="31.5" customHeight="1">
      <c r="A253" s="135"/>
      <c r="B253" s="135"/>
      <c r="C253" s="135"/>
      <c r="D253" s="135"/>
      <c r="E253" s="135"/>
      <c r="F253" s="135"/>
      <c r="G253" s="135"/>
      <c r="H253" s="59"/>
      <c r="I253" s="59"/>
    </row>
    <row r="254" spans="1:10" s="5" customFormat="1" ht="31.5" customHeight="1">
      <c r="A254" s="135"/>
      <c r="B254" s="135"/>
      <c r="C254" s="135"/>
      <c r="D254" s="135"/>
      <c r="E254" s="135"/>
      <c r="F254" s="135"/>
      <c r="G254" s="135"/>
      <c r="H254" s="59"/>
      <c r="I254" s="59"/>
    </row>
    <row r="255" spans="1:10" s="5" customFormat="1" ht="31.5" customHeight="1">
      <c r="A255" s="135"/>
      <c r="B255" s="135"/>
      <c r="C255" s="135"/>
      <c r="D255" s="135"/>
      <c r="E255" s="135"/>
      <c r="F255" s="135"/>
      <c r="G255" s="135"/>
      <c r="H255" s="59"/>
      <c r="I255" s="59"/>
    </row>
    <row r="256" spans="1:10" s="5" customFormat="1" ht="26.25" customHeight="1">
      <c r="A256" s="454" t="s">
        <v>55</v>
      </c>
      <c r="B256" s="455"/>
      <c r="C256" s="455"/>
      <c r="D256" s="455"/>
      <c r="E256" s="455"/>
      <c r="F256" s="455"/>
      <c r="G256" s="456"/>
      <c r="H256" s="59"/>
      <c r="I256" s="59"/>
    </row>
    <row r="257" spans="1:10" s="5" customFormat="1" ht="44.25" customHeight="1" thickBot="1">
      <c r="A257" s="171" t="s">
        <v>187</v>
      </c>
      <c r="B257" s="172" t="s">
        <v>0</v>
      </c>
      <c r="C257" s="172" t="s">
        <v>1</v>
      </c>
      <c r="D257" s="173" t="s">
        <v>2</v>
      </c>
      <c r="E257" s="173" t="s">
        <v>3</v>
      </c>
      <c r="F257" s="174" t="s">
        <v>4</v>
      </c>
      <c r="G257" s="176" t="s">
        <v>185</v>
      </c>
      <c r="H257" s="59"/>
      <c r="I257" s="59"/>
    </row>
    <row r="258" spans="1:10" s="4" customFormat="1" ht="51" customHeight="1">
      <c r="A258" s="195">
        <v>1</v>
      </c>
      <c r="B258" s="444" t="s">
        <v>416</v>
      </c>
      <c r="C258" s="228" t="s">
        <v>417</v>
      </c>
      <c r="D258" s="161">
        <v>1</v>
      </c>
      <c r="E258" s="161">
        <v>1</v>
      </c>
      <c r="F258" s="179">
        <f t="shared" ref="F258:F268" si="14">E258/D258*1</f>
        <v>1</v>
      </c>
      <c r="G258" s="180"/>
      <c r="H258" s="47"/>
      <c r="I258" s="47"/>
    </row>
    <row r="259" spans="1:10" s="4" customFormat="1" ht="30">
      <c r="A259" s="214">
        <v>2</v>
      </c>
      <c r="B259" s="445"/>
      <c r="C259" s="228" t="s">
        <v>418</v>
      </c>
      <c r="D259" s="163">
        <v>1</v>
      </c>
      <c r="E259" s="163">
        <v>1</v>
      </c>
      <c r="F259" s="217">
        <f t="shared" si="14"/>
        <v>1</v>
      </c>
      <c r="G259" s="180"/>
      <c r="H259" s="47"/>
      <c r="I259" s="47"/>
    </row>
    <row r="260" spans="1:10" s="4" customFormat="1" ht="45">
      <c r="A260" s="533">
        <v>3</v>
      </c>
      <c r="B260" s="444" t="s">
        <v>419</v>
      </c>
      <c r="C260" s="228" t="s">
        <v>420</v>
      </c>
      <c r="D260" s="163">
        <v>1</v>
      </c>
      <c r="E260" s="163">
        <v>0</v>
      </c>
      <c r="F260" s="217">
        <f t="shared" si="14"/>
        <v>0</v>
      </c>
      <c r="G260" s="180"/>
      <c r="H260" s="47"/>
      <c r="I260" s="47"/>
    </row>
    <row r="261" spans="1:10" s="4" customFormat="1" ht="45">
      <c r="A261" s="534"/>
      <c r="B261" s="532"/>
      <c r="C261" s="228" t="s">
        <v>421</v>
      </c>
      <c r="D261" s="232">
        <v>1</v>
      </c>
      <c r="E261" s="232">
        <v>0</v>
      </c>
      <c r="F261" s="217">
        <f t="shared" si="14"/>
        <v>0</v>
      </c>
      <c r="G261" s="233"/>
      <c r="H261" s="47"/>
      <c r="I261" s="47"/>
    </row>
    <row r="262" spans="1:10" s="4" customFormat="1" ht="45">
      <c r="A262" s="534"/>
      <c r="B262" s="532"/>
      <c r="C262" s="228" t="s">
        <v>422</v>
      </c>
      <c r="D262" s="232">
        <v>12</v>
      </c>
      <c r="E262" s="232">
        <v>5</v>
      </c>
      <c r="F262" s="217">
        <f t="shared" si="14"/>
        <v>0.41666666666666669</v>
      </c>
      <c r="G262" s="233"/>
      <c r="H262" s="47"/>
      <c r="I262" s="47"/>
    </row>
    <row r="263" spans="1:10" s="4" customFormat="1" ht="45">
      <c r="A263" s="534"/>
      <c r="B263" s="532"/>
      <c r="C263" s="228" t="s">
        <v>423</v>
      </c>
      <c r="D263" s="232">
        <v>12</v>
      </c>
      <c r="E263" s="232">
        <v>5</v>
      </c>
      <c r="F263" s="217">
        <f t="shared" si="14"/>
        <v>0.41666666666666669</v>
      </c>
      <c r="G263" s="233"/>
      <c r="H263" s="47"/>
      <c r="I263" s="47"/>
    </row>
    <row r="264" spans="1:10" s="4" customFormat="1" ht="30">
      <c r="A264" s="534"/>
      <c r="B264" s="532"/>
      <c r="C264" s="228" t="s">
        <v>424</v>
      </c>
      <c r="D264" s="232">
        <v>4</v>
      </c>
      <c r="E264" s="232">
        <v>1</v>
      </c>
      <c r="F264" s="217">
        <f t="shared" si="14"/>
        <v>0.25</v>
      </c>
      <c r="G264" s="233"/>
      <c r="H264" s="47"/>
      <c r="I264" s="47"/>
    </row>
    <row r="265" spans="1:10" s="4" customFormat="1" ht="30">
      <c r="A265" s="534"/>
      <c r="B265" s="532"/>
      <c r="C265" s="228" t="s">
        <v>425</v>
      </c>
      <c r="D265" s="232">
        <v>4</v>
      </c>
      <c r="E265" s="232">
        <v>1</v>
      </c>
      <c r="F265" s="217">
        <f t="shared" si="14"/>
        <v>0.25</v>
      </c>
      <c r="G265" s="233"/>
      <c r="H265" s="47"/>
      <c r="I265" s="47"/>
    </row>
    <row r="266" spans="1:10" s="4" customFormat="1" ht="90">
      <c r="A266" s="534"/>
      <c r="B266" s="532"/>
      <c r="C266" s="228" t="s">
        <v>426</v>
      </c>
      <c r="D266" s="232">
        <v>12</v>
      </c>
      <c r="E266" s="232">
        <v>7</v>
      </c>
      <c r="F266" s="217">
        <f t="shared" si="14"/>
        <v>0.58333333333333337</v>
      </c>
      <c r="G266" s="233"/>
      <c r="H266" s="47"/>
      <c r="I266" s="47"/>
    </row>
    <row r="267" spans="1:10" s="4" customFormat="1" ht="75">
      <c r="A267" s="534"/>
      <c r="B267" s="532"/>
      <c r="C267" s="228" t="s">
        <v>427</v>
      </c>
      <c r="D267" s="232">
        <v>1</v>
      </c>
      <c r="E267" s="232">
        <v>0</v>
      </c>
      <c r="F267" s="217">
        <f>E267/D267*1</f>
        <v>0</v>
      </c>
      <c r="G267" s="233"/>
      <c r="H267" s="47"/>
      <c r="I267" s="47"/>
    </row>
    <row r="268" spans="1:10" s="4" customFormat="1" ht="60">
      <c r="A268" s="535"/>
      <c r="B268" s="445"/>
      <c r="C268" s="228" t="s">
        <v>428</v>
      </c>
      <c r="D268" s="232">
        <v>12</v>
      </c>
      <c r="E268" s="232">
        <v>7</v>
      </c>
      <c r="F268" s="217">
        <f t="shared" si="14"/>
        <v>0.58333333333333337</v>
      </c>
      <c r="G268" s="233"/>
      <c r="H268" s="35"/>
      <c r="I268" s="35" t="s">
        <v>184</v>
      </c>
      <c r="J268" s="35" t="s">
        <v>183</v>
      </c>
    </row>
    <row r="269" spans="1:10" s="5" customFormat="1" ht="31.5" customHeight="1" thickBot="1">
      <c r="A269" s="536" t="s">
        <v>188</v>
      </c>
      <c r="B269" s="536"/>
      <c r="C269" s="536"/>
      <c r="D269" s="536"/>
      <c r="E269" s="537"/>
      <c r="F269" s="193">
        <f>SUM(F258:F268)/11</f>
        <v>0.40909090909090912</v>
      </c>
      <c r="G269" s="180"/>
      <c r="H269" s="36">
        <v>1</v>
      </c>
      <c r="I269" s="36">
        <f>H269-J269</f>
        <v>0.59090909090909083</v>
      </c>
      <c r="J269" s="36">
        <f>F269</f>
        <v>0.40909090909090912</v>
      </c>
    </row>
    <row r="270" spans="1:10" s="5" customFormat="1" ht="31.5" customHeight="1">
      <c r="A270" s="538"/>
      <c r="B270" s="538"/>
      <c r="C270" s="538"/>
      <c r="D270" s="538"/>
      <c r="E270" s="538"/>
      <c r="F270" s="538"/>
      <c r="G270" s="539"/>
      <c r="H270" s="59"/>
      <c r="I270" s="59"/>
    </row>
    <row r="271" spans="1:10" s="5" customFormat="1" ht="31.5" customHeight="1">
      <c r="A271" s="538"/>
      <c r="B271" s="538"/>
      <c r="C271" s="538"/>
      <c r="D271" s="538"/>
      <c r="E271" s="538"/>
      <c r="F271" s="538"/>
      <c r="G271" s="539"/>
      <c r="H271" s="59"/>
      <c r="I271" s="59"/>
    </row>
    <row r="272" spans="1:10" s="5" customFormat="1" ht="31.5" customHeight="1">
      <c r="A272" s="538"/>
      <c r="B272" s="538"/>
      <c r="C272" s="538"/>
      <c r="D272" s="538"/>
      <c r="E272" s="538"/>
      <c r="F272" s="538"/>
      <c r="G272" s="539"/>
      <c r="H272" s="59"/>
      <c r="I272" s="59"/>
    </row>
    <row r="273" spans="1:10" s="5" customFormat="1" ht="31.5" customHeight="1">
      <c r="A273" s="538"/>
      <c r="B273" s="538"/>
      <c r="C273" s="538"/>
      <c r="D273" s="538"/>
      <c r="E273" s="538"/>
      <c r="F273" s="538"/>
      <c r="G273" s="539"/>
      <c r="H273" s="59"/>
      <c r="I273" s="59"/>
    </row>
    <row r="274" spans="1:10" s="5" customFormat="1" ht="31.5" customHeight="1">
      <c r="A274" s="538"/>
      <c r="B274" s="538"/>
      <c r="C274" s="538"/>
      <c r="D274" s="538"/>
      <c r="E274" s="538"/>
      <c r="F274" s="538"/>
      <c r="G274" s="539"/>
      <c r="H274" s="59"/>
      <c r="I274" s="59"/>
    </row>
    <row r="275" spans="1:10" s="5" customFormat="1" ht="31.5" customHeight="1">
      <c r="A275" s="538"/>
      <c r="B275" s="538"/>
      <c r="C275" s="538"/>
      <c r="D275" s="538"/>
      <c r="E275" s="538"/>
      <c r="F275" s="538"/>
      <c r="G275" s="539"/>
      <c r="H275" s="59"/>
      <c r="I275" s="59"/>
    </row>
    <row r="276" spans="1:10" s="5" customFormat="1" ht="31.5" customHeight="1">
      <c r="A276" s="538"/>
      <c r="B276" s="538"/>
      <c r="C276" s="538"/>
      <c r="D276" s="538"/>
      <c r="E276" s="538"/>
      <c r="F276" s="538"/>
      <c r="G276" s="539"/>
      <c r="H276" s="59"/>
      <c r="I276" s="59"/>
    </row>
    <row r="277" spans="1:10" s="5" customFormat="1" ht="31.5" customHeight="1">
      <c r="A277" s="540"/>
      <c r="B277" s="540"/>
      <c r="C277" s="540"/>
      <c r="D277" s="540"/>
      <c r="E277" s="540"/>
      <c r="F277" s="540"/>
      <c r="G277" s="541"/>
      <c r="H277" s="59"/>
      <c r="I277" s="59"/>
    </row>
    <row r="278" spans="1:10" s="5" customFormat="1" ht="31.5" customHeight="1">
      <c r="A278" s="454" t="s">
        <v>47</v>
      </c>
      <c r="B278" s="455"/>
      <c r="C278" s="455"/>
      <c r="D278" s="455"/>
      <c r="E278" s="455"/>
      <c r="F278" s="455"/>
      <c r="G278" s="456"/>
      <c r="H278" s="59"/>
      <c r="I278" s="59"/>
    </row>
    <row r="279" spans="1:10" s="5" customFormat="1" ht="39" thickBot="1">
      <c r="A279" s="171" t="s">
        <v>187</v>
      </c>
      <c r="B279" s="172" t="s">
        <v>0</v>
      </c>
      <c r="C279" s="172" t="s">
        <v>1</v>
      </c>
      <c r="D279" s="173" t="s">
        <v>2</v>
      </c>
      <c r="E279" s="173" t="s">
        <v>3</v>
      </c>
      <c r="F279" s="174" t="s">
        <v>4</v>
      </c>
      <c r="G279" s="176" t="s">
        <v>185</v>
      </c>
      <c r="H279" s="59"/>
      <c r="I279" s="59"/>
    </row>
    <row r="280" spans="1:10" s="4" customFormat="1" ht="30">
      <c r="A280" s="195">
        <v>1</v>
      </c>
      <c r="B280" s="228" t="s">
        <v>429</v>
      </c>
      <c r="C280" s="228" t="s">
        <v>430</v>
      </c>
      <c r="D280" s="161">
        <v>1</v>
      </c>
      <c r="E280" s="161">
        <v>0</v>
      </c>
      <c r="F280" s="217">
        <f>E280/D280*1</f>
        <v>0</v>
      </c>
      <c r="G280" s="180"/>
      <c r="H280" s="47"/>
      <c r="I280" s="47"/>
    </row>
    <row r="281" spans="1:10" s="4" customFormat="1" ht="30.75" thickBot="1">
      <c r="A281" s="214">
        <v>2</v>
      </c>
      <c r="B281" s="228" t="s">
        <v>431</v>
      </c>
      <c r="C281" s="228" t="s">
        <v>432</v>
      </c>
      <c r="D281" s="163">
        <v>1</v>
      </c>
      <c r="E281" s="163">
        <v>1</v>
      </c>
      <c r="F281" s="217">
        <f t="shared" ref="F281:F287" si="15">E281/D281*1</f>
        <v>1</v>
      </c>
      <c r="G281" s="180"/>
      <c r="H281" s="47"/>
      <c r="I281" s="47"/>
    </row>
    <row r="282" spans="1:10" s="4" customFormat="1" ht="30">
      <c r="A282" s="195">
        <v>3</v>
      </c>
      <c r="B282" s="228" t="s">
        <v>433</v>
      </c>
      <c r="C282" s="228" t="s">
        <v>434</v>
      </c>
      <c r="D282" s="232">
        <v>1</v>
      </c>
      <c r="E282" s="232">
        <v>1</v>
      </c>
      <c r="F282" s="217">
        <f t="shared" si="15"/>
        <v>1</v>
      </c>
      <c r="G282" s="233"/>
      <c r="H282" s="47"/>
      <c r="I282" s="47"/>
    </row>
    <row r="283" spans="1:10" s="4" customFormat="1" ht="45.75" thickBot="1">
      <c r="A283" s="214">
        <v>4</v>
      </c>
      <c r="B283" s="228" t="s">
        <v>435</v>
      </c>
      <c r="C283" s="228" t="s">
        <v>436</v>
      </c>
      <c r="D283" s="232">
        <v>1</v>
      </c>
      <c r="E283" s="232">
        <v>1</v>
      </c>
      <c r="F283" s="217">
        <f t="shared" si="15"/>
        <v>1</v>
      </c>
      <c r="G283" s="233"/>
      <c r="H283" s="47"/>
      <c r="I283" s="47"/>
    </row>
    <row r="284" spans="1:10" s="4" customFormat="1" ht="45">
      <c r="A284" s="195">
        <v>5</v>
      </c>
      <c r="B284" s="228" t="s">
        <v>437</v>
      </c>
      <c r="C284" s="228" t="s">
        <v>438</v>
      </c>
      <c r="D284" s="232">
        <v>1</v>
      </c>
      <c r="E284" s="232">
        <v>1</v>
      </c>
      <c r="F284" s="217">
        <f t="shared" si="15"/>
        <v>1</v>
      </c>
      <c r="G284" s="233"/>
      <c r="H284" s="47"/>
      <c r="I284" s="47"/>
    </row>
    <row r="285" spans="1:10" s="4" customFormat="1" ht="30.75" thickBot="1">
      <c r="A285" s="214">
        <v>6</v>
      </c>
      <c r="B285" s="228" t="s">
        <v>439</v>
      </c>
      <c r="C285" s="228" t="s">
        <v>440</v>
      </c>
      <c r="D285" s="232">
        <v>6</v>
      </c>
      <c r="E285" s="232">
        <v>0</v>
      </c>
      <c r="F285" s="217">
        <f t="shared" si="15"/>
        <v>0</v>
      </c>
      <c r="G285" s="233"/>
      <c r="H285" s="47"/>
      <c r="I285" s="47"/>
    </row>
    <row r="286" spans="1:10" s="4" customFormat="1" ht="37.5" customHeight="1">
      <c r="A286" s="195">
        <v>7</v>
      </c>
      <c r="B286" s="228" t="s">
        <v>441</v>
      </c>
      <c r="C286" s="228" t="s">
        <v>442</v>
      </c>
      <c r="D286" s="163">
        <v>160</v>
      </c>
      <c r="E286" s="163">
        <v>0</v>
      </c>
      <c r="F286" s="217">
        <f t="shared" si="15"/>
        <v>0</v>
      </c>
      <c r="G286" s="180"/>
      <c r="H286" s="47"/>
      <c r="I286" s="47"/>
    </row>
    <row r="287" spans="1:10" s="4" customFormat="1" ht="60">
      <c r="A287" s="214">
        <v>8</v>
      </c>
      <c r="B287" s="228" t="s">
        <v>443</v>
      </c>
      <c r="C287" s="228" t="s">
        <v>444</v>
      </c>
      <c r="D287" s="163">
        <v>1</v>
      </c>
      <c r="E287" s="163">
        <v>0</v>
      </c>
      <c r="F287" s="217">
        <f t="shared" si="15"/>
        <v>0</v>
      </c>
      <c r="G287" s="180"/>
      <c r="H287" s="35"/>
      <c r="I287" s="35" t="s">
        <v>184</v>
      </c>
      <c r="J287" s="35" t="s">
        <v>183</v>
      </c>
    </row>
    <row r="288" spans="1:10" s="4" customFormat="1" ht="31.5" customHeight="1" thickBot="1">
      <c r="A288" s="542" t="s">
        <v>188</v>
      </c>
      <c r="B288" s="543"/>
      <c r="C288" s="543"/>
      <c r="D288" s="543"/>
      <c r="E288" s="544"/>
      <c r="F288" s="186">
        <f>SUM(F280:F287)/8</f>
        <v>0.5</v>
      </c>
      <c r="G288" s="180"/>
      <c r="H288" s="36">
        <v>1</v>
      </c>
      <c r="I288" s="36">
        <f>H288-J288</f>
        <v>0.5</v>
      </c>
      <c r="J288" s="36">
        <f>F288</f>
        <v>0.5</v>
      </c>
    </row>
    <row r="289" spans="1:9" s="4" customFormat="1" ht="31.5" customHeight="1">
      <c r="A289" s="459"/>
      <c r="B289" s="459"/>
      <c r="C289" s="459"/>
      <c r="D289" s="459"/>
      <c r="E289" s="459"/>
      <c r="F289" s="459"/>
      <c r="G289" s="416"/>
      <c r="H289" s="47"/>
      <c r="I289" s="47"/>
    </row>
    <row r="290" spans="1:9" s="4" customFormat="1" ht="31.5" customHeight="1">
      <c r="A290" s="459"/>
      <c r="B290" s="459"/>
      <c r="C290" s="459"/>
      <c r="D290" s="459"/>
      <c r="E290" s="459"/>
      <c r="F290" s="459"/>
      <c r="G290" s="416"/>
      <c r="H290" s="47"/>
      <c r="I290" s="47"/>
    </row>
    <row r="291" spans="1:9" s="4" customFormat="1" ht="31.5" customHeight="1">
      <c r="A291" s="459"/>
      <c r="B291" s="459"/>
      <c r="C291" s="459"/>
      <c r="D291" s="459"/>
      <c r="E291" s="459"/>
      <c r="F291" s="459"/>
      <c r="G291" s="416"/>
      <c r="H291" s="47"/>
      <c r="I291" s="47"/>
    </row>
    <row r="292" spans="1:9" s="4" customFormat="1" ht="31.5" customHeight="1">
      <c r="A292" s="459"/>
      <c r="B292" s="459"/>
      <c r="C292" s="459"/>
      <c r="D292" s="459"/>
      <c r="E292" s="459"/>
      <c r="F292" s="459"/>
      <c r="G292" s="416"/>
      <c r="H292" s="47"/>
      <c r="I292" s="47"/>
    </row>
    <row r="293" spans="1:9" s="4" customFormat="1" ht="31.5" customHeight="1">
      <c r="A293" s="459"/>
      <c r="B293" s="459"/>
      <c r="C293" s="459"/>
      <c r="D293" s="459"/>
      <c r="E293" s="459"/>
      <c r="F293" s="459"/>
      <c r="G293" s="416"/>
      <c r="H293" s="47"/>
      <c r="I293" s="47"/>
    </row>
    <row r="294" spans="1:9" s="4" customFormat="1" ht="31.5" customHeight="1">
      <c r="A294" s="459"/>
      <c r="B294" s="459"/>
      <c r="C294" s="459"/>
      <c r="D294" s="459"/>
      <c r="E294" s="459"/>
      <c r="F294" s="459"/>
      <c r="G294" s="416"/>
      <c r="H294" s="47"/>
      <c r="I294" s="47"/>
    </row>
    <row r="295" spans="1:9" s="4" customFormat="1" ht="31.5" customHeight="1">
      <c r="A295" s="459"/>
      <c r="B295" s="459"/>
      <c r="C295" s="459"/>
      <c r="D295" s="459"/>
      <c r="E295" s="459"/>
      <c r="F295" s="459"/>
      <c r="G295" s="416"/>
      <c r="H295" s="47"/>
      <c r="I295" s="47"/>
    </row>
    <row r="296" spans="1:9" s="4" customFormat="1" ht="31.5" customHeight="1">
      <c r="A296" s="417"/>
      <c r="B296" s="417"/>
      <c r="C296" s="417"/>
      <c r="D296" s="417"/>
      <c r="E296" s="417"/>
      <c r="F296" s="417"/>
      <c r="G296" s="418"/>
      <c r="H296" s="47"/>
      <c r="I296" s="47"/>
    </row>
    <row r="297" spans="1:9" s="4" customFormat="1" ht="31.5" customHeight="1">
      <c r="A297" s="454" t="s">
        <v>48</v>
      </c>
      <c r="B297" s="455"/>
      <c r="C297" s="455"/>
      <c r="D297" s="455"/>
      <c r="E297" s="455"/>
      <c r="F297" s="455"/>
      <c r="G297" s="456"/>
      <c r="H297" s="47"/>
      <c r="I297" s="47"/>
    </row>
    <row r="298" spans="1:9" s="4" customFormat="1" ht="39" thickBot="1">
      <c r="A298" s="171" t="s">
        <v>187</v>
      </c>
      <c r="B298" s="172" t="s">
        <v>0</v>
      </c>
      <c r="C298" s="172" t="s">
        <v>1</v>
      </c>
      <c r="D298" s="173" t="s">
        <v>2</v>
      </c>
      <c r="E298" s="173" t="s">
        <v>3</v>
      </c>
      <c r="F298" s="174" t="s">
        <v>4</v>
      </c>
      <c r="G298" s="176" t="s">
        <v>185</v>
      </c>
      <c r="H298" s="47"/>
      <c r="I298" s="47"/>
    </row>
    <row r="299" spans="1:9" s="234" customFormat="1" ht="45.75" thickBot="1">
      <c r="A299" s="220">
        <v>1</v>
      </c>
      <c r="B299" s="228" t="s">
        <v>445</v>
      </c>
      <c r="C299" s="228" t="s">
        <v>446</v>
      </c>
      <c r="D299" s="161">
        <v>1</v>
      </c>
      <c r="E299" s="161">
        <v>0</v>
      </c>
      <c r="F299" s="179">
        <f>E299/D299*1</f>
        <v>0</v>
      </c>
      <c r="G299" s="180"/>
    </row>
    <row r="300" spans="1:9" s="234" customFormat="1" ht="45.75" thickBot="1">
      <c r="A300" s="221">
        <v>2</v>
      </c>
      <c r="B300" s="228" t="s">
        <v>447</v>
      </c>
      <c r="C300" s="228" t="s">
        <v>448</v>
      </c>
      <c r="D300" s="163">
        <v>17</v>
      </c>
      <c r="E300" s="163">
        <v>0</v>
      </c>
      <c r="F300" s="179">
        <f t="shared" ref="F300:F306" si="16">E300/D300*1</f>
        <v>0</v>
      </c>
      <c r="G300" s="228" t="s">
        <v>480</v>
      </c>
    </row>
    <row r="301" spans="1:9" s="234" customFormat="1" ht="30.75" thickBot="1">
      <c r="A301" s="220">
        <v>3</v>
      </c>
      <c r="B301" s="228" t="s">
        <v>449</v>
      </c>
      <c r="C301" s="228" t="s">
        <v>450</v>
      </c>
      <c r="D301" s="232">
        <v>60</v>
      </c>
      <c r="E301" s="232">
        <v>0</v>
      </c>
      <c r="F301" s="179">
        <f t="shared" si="16"/>
        <v>0</v>
      </c>
      <c r="G301" s="233"/>
    </row>
    <row r="302" spans="1:9" s="234" customFormat="1" ht="30.75" thickBot="1">
      <c r="A302" s="221">
        <v>4</v>
      </c>
      <c r="B302" s="228" t="s">
        <v>451</v>
      </c>
      <c r="C302" s="228" t="s">
        <v>452</v>
      </c>
      <c r="D302" s="232">
        <v>9</v>
      </c>
      <c r="E302" s="232">
        <v>0</v>
      </c>
      <c r="F302" s="179">
        <f t="shared" si="16"/>
        <v>0</v>
      </c>
      <c r="G302" s="233"/>
    </row>
    <row r="303" spans="1:9" s="234" customFormat="1" ht="30.75" thickBot="1">
      <c r="A303" s="220">
        <v>5</v>
      </c>
      <c r="B303" s="228" t="s">
        <v>453</v>
      </c>
      <c r="C303" s="228" t="s">
        <v>597</v>
      </c>
      <c r="D303" s="232">
        <v>19</v>
      </c>
      <c r="E303" s="232">
        <v>19</v>
      </c>
      <c r="F303" s="179">
        <f t="shared" si="16"/>
        <v>1</v>
      </c>
      <c r="G303" s="233"/>
    </row>
    <row r="304" spans="1:9" s="234" customFormat="1" ht="30.75" thickBot="1">
      <c r="A304" s="221">
        <v>6</v>
      </c>
      <c r="B304" s="228" t="s">
        <v>454</v>
      </c>
      <c r="C304" s="228" t="s">
        <v>455</v>
      </c>
      <c r="D304" s="232">
        <v>1</v>
      </c>
      <c r="E304" s="232">
        <v>0</v>
      </c>
      <c r="F304" s="179">
        <f t="shared" si="16"/>
        <v>0</v>
      </c>
      <c r="G304" s="233"/>
    </row>
    <row r="305" spans="1:10" s="234" customFormat="1" ht="45.75" thickBot="1">
      <c r="A305" s="220">
        <v>7</v>
      </c>
      <c r="B305" s="228" t="s">
        <v>456</v>
      </c>
      <c r="C305" s="228" t="s">
        <v>457</v>
      </c>
      <c r="D305" s="232">
        <v>20</v>
      </c>
      <c r="E305" s="232">
        <v>20</v>
      </c>
      <c r="F305" s="179">
        <f t="shared" si="16"/>
        <v>1</v>
      </c>
      <c r="G305" s="233"/>
    </row>
    <row r="306" spans="1:10" s="234" customFormat="1" ht="30">
      <c r="A306" s="221">
        <v>8</v>
      </c>
      <c r="B306" s="228" t="s">
        <v>458</v>
      </c>
      <c r="C306" s="228" t="s">
        <v>459</v>
      </c>
      <c r="D306" s="232">
        <v>1</v>
      </c>
      <c r="E306" s="232">
        <v>1</v>
      </c>
      <c r="F306" s="235">
        <f t="shared" si="16"/>
        <v>1</v>
      </c>
      <c r="G306" s="236"/>
      <c r="I306" s="234" t="s">
        <v>184</v>
      </c>
      <c r="J306" s="234" t="s">
        <v>183</v>
      </c>
    </row>
    <row r="307" spans="1:10" s="5" customFormat="1" ht="31.5" customHeight="1">
      <c r="A307" s="457" t="s">
        <v>188</v>
      </c>
      <c r="B307" s="457"/>
      <c r="C307" s="457"/>
      <c r="D307" s="457"/>
      <c r="E307" s="457"/>
      <c r="F307" s="237">
        <f>SUM(F299:F306)/8</f>
        <v>0.375</v>
      </c>
      <c r="G307" s="238"/>
      <c r="H307" s="36">
        <v>1</v>
      </c>
      <c r="I307" s="36">
        <f>H307-J307</f>
        <v>0.625</v>
      </c>
      <c r="J307" s="36">
        <f>F307</f>
        <v>0.375</v>
      </c>
    </row>
    <row r="308" spans="1:10" s="5" customFormat="1" ht="31.5" customHeight="1">
      <c r="A308" s="138"/>
      <c r="B308" s="138"/>
      <c r="C308" s="138"/>
      <c r="D308" s="138"/>
      <c r="E308" s="138"/>
      <c r="F308" s="138"/>
      <c r="G308" s="138"/>
      <c r="H308" s="59"/>
      <c r="I308" s="59"/>
    </row>
    <row r="309" spans="1:10" s="5" customFormat="1" ht="31.5" customHeight="1">
      <c r="A309" s="138"/>
      <c r="B309" s="138"/>
      <c r="C309" s="138"/>
      <c r="D309" s="138"/>
      <c r="E309" s="138"/>
      <c r="F309" s="138"/>
      <c r="G309" s="138"/>
      <c r="H309" s="59"/>
      <c r="I309" s="59"/>
    </row>
    <row r="310" spans="1:10" s="5" customFormat="1" ht="31.5" customHeight="1">
      <c r="A310" s="138"/>
      <c r="B310" s="138"/>
      <c r="C310" s="138"/>
      <c r="D310" s="138"/>
      <c r="E310" s="138"/>
      <c r="F310" s="138"/>
      <c r="G310" s="138"/>
      <c r="H310" s="59"/>
      <c r="I310" s="59"/>
    </row>
    <row r="311" spans="1:10" s="5" customFormat="1" ht="31.5" customHeight="1">
      <c r="A311" s="138"/>
      <c r="B311" s="138"/>
      <c r="C311" s="138"/>
      <c r="D311" s="138"/>
      <c r="E311" s="138"/>
      <c r="F311" s="138"/>
      <c r="G311" s="138"/>
      <c r="H311" s="59"/>
      <c r="I311" s="59"/>
    </row>
    <row r="312" spans="1:10" s="5" customFormat="1" ht="31.5" customHeight="1">
      <c r="A312" s="138"/>
      <c r="B312" s="138"/>
      <c r="C312" s="138"/>
      <c r="D312" s="138"/>
      <c r="E312" s="138"/>
      <c r="F312" s="138"/>
      <c r="G312" s="138"/>
      <c r="H312" s="59"/>
      <c r="I312" s="59"/>
    </row>
    <row r="313" spans="1:10" s="5" customFormat="1" ht="31.5" customHeight="1">
      <c r="A313" s="138"/>
      <c r="B313" s="138"/>
      <c r="C313" s="138"/>
      <c r="D313" s="138"/>
      <c r="E313" s="138"/>
      <c r="F313" s="138"/>
      <c r="G313" s="138"/>
      <c r="H313" s="59"/>
      <c r="I313" s="59"/>
    </row>
    <row r="314" spans="1:10" s="5" customFormat="1" ht="31.5" customHeight="1">
      <c r="A314" s="138"/>
      <c r="B314" s="138"/>
      <c r="C314" s="138"/>
      <c r="D314" s="138"/>
      <c r="E314" s="138"/>
      <c r="F314" s="138"/>
      <c r="G314" s="138"/>
      <c r="H314" s="59"/>
      <c r="I314" s="59"/>
    </row>
    <row r="315" spans="1:10" s="5" customFormat="1" ht="31.5" customHeight="1">
      <c r="A315" s="138"/>
      <c r="B315" s="138"/>
      <c r="C315" s="138"/>
      <c r="D315" s="138"/>
      <c r="E315" s="138"/>
      <c r="F315" s="138"/>
      <c r="G315" s="138"/>
      <c r="H315" s="59"/>
      <c r="I315" s="59"/>
    </row>
    <row r="316" spans="1:10" s="5" customFormat="1" ht="31.5" customHeight="1">
      <c r="A316" s="460" t="s">
        <v>56</v>
      </c>
      <c r="B316" s="461"/>
      <c r="C316" s="461"/>
      <c r="D316" s="461"/>
      <c r="E316" s="461"/>
      <c r="F316" s="461"/>
      <c r="G316" s="462"/>
      <c r="H316" s="59"/>
      <c r="I316" s="59"/>
    </row>
    <row r="317" spans="1:10" s="5" customFormat="1" ht="43.5" customHeight="1" thickBot="1">
      <c r="A317" s="171" t="s">
        <v>187</v>
      </c>
      <c r="B317" s="172" t="s">
        <v>0</v>
      </c>
      <c r="C317" s="172" t="s">
        <v>1</v>
      </c>
      <c r="D317" s="173" t="s">
        <v>2</v>
      </c>
      <c r="E317" s="173" t="s">
        <v>3</v>
      </c>
      <c r="F317" s="174" t="s">
        <v>4</v>
      </c>
      <c r="G317" s="176" t="s">
        <v>185</v>
      </c>
      <c r="H317" s="59"/>
      <c r="I317" s="59"/>
    </row>
    <row r="318" spans="1:10" s="234" customFormat="1" ht="30">
      <c r="A318" s="239">
        <v>1</v>
      </c>
      <c r="B318" s="228" t="s">
        <v>470</v>
      </c>
      <c r="C318" s="228" t="s">
        <v>471</v>
      </c>
      <c r="D318" s="212">
        <v>1</v>
      </c>
      <c r="E318" s="212">
        <v>0</v>
      </c>
      <c r="F318" s="213">
        <f>E318/D318*1</f>
        <v>0</v>
      </c>
      <c r="G318" s="240"/>
    </row>
    <row r="319" spans="1:10" s="234" customFormat="1" ht="30">
      <c r="A319" s="241">
        <v>2</v>
      </c>
      <c r="B319" s="228" t="s">
        <v>472</v>
      </c>
      <c r="C319" s="228" t="s">
        <v>473</v>
      </c>
      <c r="D319" s="163">
        <v>2</v>
      </c>
      <c r="E319" s="163">
        <v>0</v>
      </c>
      <c r="F319" s="213">
        <f t="shared" ref="F319:F322" si="17">E319/D319*1</f>
        <v>0</v>
      </c>
      <c r="G319" s="240"/>
    </row>
    <row r="320" spans="1:10" s="234" customFormat="1" ht="15">
      <c r="A320" s="241">
        <v>3</v>
      </c>
      <c r="B320" s="228" t="s">
        <v>474</v>
      </c>
      <c r="C320" s="228" t="s">
        <v>475</v>
      </c>
      <c r="D320" s="163">
        <v>3</v>
      </c>
      <c r="E320" s="163">
        <v>3</v>
      </c>
      <c r="F320" s="213">
        <f t="shared" si="17"/>
        <v>1</v>
      </c>
      <c r="G320" s="240"/>
    </row>
    <row r="321" spans="1:10" s="234" customFormat="1" ht="30">
      <c r="A321" s="241">
        <v>4</v>
      </c>
      <c r="B321" s="228" t="s">
        <v>476</v>
      </c>
      <c r="C321" s="228" t="s">
        <v>477</v>
      </c>
      <c r="D321" s="242">
        <v>1</v>
      </c>
      <c r="E321" s="242">
        <v>1</v>
      </c>
      <c r="F321" s="213">
        <f t="shared" si="17"/>
        <v>1</v>
      </c>
      <c r="G321" s="243"/>
    </row>
    <row r="322" spans="1:10" s="234" customFormat="1" ht="30">
      <c r="A322" s="241">
        <v>5</v>
      </c>
      <c r="B322" s="228" t="s">
        <v>478</v>
      </c>
      <c r="C322" s="228" t="s">
        <v>479</v>
      </c>
      <c r="D322" s="242">
        <v>12</v>
      </c>
      <c r="E322" s="242">
        <v>7</v>
      </c>
      <c r="F322" s="213">
        <f t="shared" si="17"/>
        <v>0.58333333333333337</v>
      </c>
      <c r="G322" s="243"/>
      <c r="I322" s="234" t="s">
        <v>184</v>
      </c>
      <c r="J322" s="234" t="s">
        <v>183</v>
      </c>
    </row>
    <row r="323" spans="1:10" s="245" customFormat="1" ht="15.75" thickBot="1">
      <c r="A323" s="458" t="s">
        <v>188</v>
      </c>
      <c r="B323" s="458"/>
      <c r="C323" s="458"/>
      <c r="D323" s="458"/>
      <c r="E323" s="458"/>
      <c r="F323" s="186">
        <f>SUM(F318:F322)/5</f>
        <v>0.51666666666666672</v>
      </c>
      <c r="G323" s="240"/>
      <c r="H323" s="244">
        <v>1</v>
      </c>
      <c r="I323" s="244">
        <f>H323-J323</f>
        <v>0.48333333333333328</v>
      </c>
      <c r="J323" s="244">
        <f>F323</f>
        <v>0.51666666666666672</v>
      </c>
    </row>
    <row r="324" spans="1:10" s="5" customFormat="1" ht="31.5" customHeight="1">
      <c r="A324" s="459"/>
      <c r="B324" s="459"/>
      <c r="C324" s="459"/>
      <c r="D324" s="459"/>
      <c r="E324" s="459"/>
      <c r="F324" s="459"/>
      <c r="G324" s="416"/>
      <c r="H324" s="59"/>
      <c r="I324" s="59"/>
    </row>
    <row r="325" spans="1:10" s="5" customFormat="1" ht="31.5" customHeight="1">
      <c r="A325" s="459"/>
      <c r="B325" s="459"/>
      <c r="C325" s="459"/>
      <c r="D325" s="459"/>
      <c r="E325" s="459"/>
      <c r="F325" s="459"/>
      <c r="G325" s="416"/>
      <c r="H325" s="59"/>
      <c r="I325" s="59"/>
    </row>
    <row r="326" spans="1:10" s="5" customFormat="1" ht="31.5" customHeight="1">
      <c r="A326" s="459"/>
      <c r="B326" s="459"/>
      <c r="C326" s="459"/>
      <c r="D326" s="459"/>
      <c r="E326" s="459"/>
      <c r="F326" s="459"/>
      <c r="G326" s="416"/>
      <c r="H326" s="59"/>
      <c r="I326" s="59"/>
    </row>
    <row r="327" spans="1:10" s="5" customFormat="1" ht="31.5" customHeight="1">
      <c r="A327" s="459"/>
      <c r="B327" s="459"/>
      <c r="C327" s="459"/>
      <c r="D327" s="459"/>
      <c r="E327" s="459"/>
      <c r="F327" s="459"/>
      <c r="G327" s="416"/>
      <c r="H327" s="59"/>
      <c r="I327" s="59"/>
    </row>
    <row r="328" spans="1:10" s="5" customFormat="1" ht="31.5" customHeight="1">
      <c r="A328" s="459"/>
      <c r="B328" s="459"/>
      <c r="C328" s="459"/>
      <c r="D328" s="459"/>
      <c r="E328" s="459"/>
      <c r="F328" s="459"/>
      <c r="G328" s="416"/>
      <c r="H328" s="59"/>
      <c r="I328" s="59"/>
    </row>
    <row r="329" spans="1:10" s="5" customFormat="1" ht="31.5" customHeight="1">
      <c r="A329" s="459"/>
      <c r="B329" s="459"/>
      <c r="C329" s="459"/>
      <c r="D329" s="459"/>
      <c r="E329" s="459"/>
      <c r="F329" s="459"/>
      <c r="G329" s="416"/>
      <c r="H329" s="59"/>
      <c r="I329" s="59"/>
    </row>
    <row r="330" spans="1:10" s="5" customFormat="1" ht="31.5" customHeight="1">
      <c r="A330" s="459"/>
      <c r="B330" s="459"/>
      <c r="C330" s="459"/>
      <c r="D330" s="459"/>
      <c r="E330" s="459"/>
      <c r="F330" s="459"/>
      <c r="G330" s="416"/>
      <c r="H330" s="59"/>
      <c r="I330" s="59"/>
    </row>
    <row r="331" spans="1:10" s="5" customFormat="1" ht="31.5" customHeight="1">
      <c r="A331" s="459"/>
      <c r="B331" s="459"/>
      <c r="C331" s="459"/>
      <c r="D331" s="459"/>
      <c r="E331" s="459"/>
      <c r="F331" s="459"/>
      <c r="G331" s="416"/>
      <c r="H331" s="59"/>
      <c r="I331" s="59"/>
    </row>
    <row r="332" spans="1:10" s="5" customFormat="1" ht="24.75" customHeight="1">
      <c r="A332" s="503" t="s">
        <v>9</v>
      </c>
      <c r="B332" s="504"/>
      <c r="C332" s="504"/>
      <c r="D332" s="504"/>
      <c r="E332" s="504"/>
      <c r="F332" s="504"/>
      <c r="G332" s="505"/>
      <c r="H332" s="59"/>
      <c r="I332" s="59"/>
    </row>
    <row r="333" spans="1:10" s="5" customFormat="1" ht="39" thickBot="1">
      <c r="A333" s="171" t="s">
        <v>187</v>
      </c>
      <c r="B333" s="172" t="s">
        <v>0</v>
      </c>
      <c r="C333" s="172" t="s">
        <v>1</v>
      </c>
      <c r="D333" s="173" t="s">
        <v>2</v>
      </c>
      <c r="E333" s="173" t="s">
        <v>3</v>
      </c>
      <c r="F333" s="174" t="s">
        <v>4</v>
      </c>
      <c r="G333" s="176" t="s">
        <v>185</v>
      </c>
      <c r="H333" s="59"/>
      <c r="I333" s="59"/>
    </row>
    <row r="334" spans="1:10" s="234" customFormat="1" ht="150.75" thickBot="1">
      <c r="A334" s="195">
        <v>1</v>
      </c>
      <c r="B334" s="246" t="s">
        <v>563</v>
      </c>
      <c r="C334" s="247" t="s">
        <v>564</v>
      </c>
      <c r="D334" s="199">
        <v>0</v>
      </c>
      <c r="E334" s="200">
        <v>0</v>
      </c>
      <c r="F334" s="179">
        <v>0</v>
      </c>
      <c r="G334" s="203" t="s">
        <v>575</v>
      </c>
    </row>
    <row r="335" spans="1:10" s="234" customFormat="1" ht="30.75" thickBot="1">
      <c r="A335" s="248">
        <v>2</v>
      </c>
      <c r="B335" s="203" t="s">
        <v>565</v>
      </c>
      <c r="C335" s="198" t="s">
        <v>566</v>
      </c>
      <c r="D335" s="200">
        <v>300</v>
      </c>
      <c r="E335" s="200">
        <v>171</v>
      </c>
      <c r="F335" s="179">
        <f t="shared" ref="F335:F337" si="18">E335/D335*1</f>
        <v>0.56999999999999995</v>
      </c>
      <c r="G335" s="249"/>
    </row>
    <row r="336" spans="1:10" s="234" customFormat="1" ht="60.75" thickBot="1">
      <c r="A336" s="195">
        <v>3</v>
      </c>
      <c r="B336" s="203" t="s">
        <v>567</v>
      </c>
      <c r="C336" s="198" t="s">
        <v>568</v>
      </c>
      <c r="D336" s="199">
        <v>281</v>
      </c>
      <c r="E336" s="200">
        <v>154</v>
      </c>
      <c r="F336" s="179">
        <f t="shared" si="18"/>
        <v>0.54804270462633453</v>
      </c>
      <c r="G336" s="249"/>
    </row>
    <row r="337" spans="1:10" s="234" customFormat="1" ht="45.75" thickBot="1">
      <c r="A337" s="248">
        <v>4</v>
      </c>
      <c r="B337" s="203" t="s">
        <v>569</v>
      </c>
      <c r="C337" s="198" t="s">
        <v>570</v>
      </c>
      <c r="D337" s="199">
        <v>100</v>
      </c>
      <c r="E337" s="200">
        <v>0</v>
      </c>
      <c r="F337" s="179">
        <f t="shared" si="18"/>
        <v>0</v>
      </c>
      <c r="G337" s="249"/>
    </row>
    <row r="338" spans="1:10" s="234" customFormat="1" ht="30.75" thickBot="1">
      <c r="A338" s="195">
        <v>5</v>
      </c>
      <c r="B338" s="203" t="s">
        <v>571</v>
      </c>
      <c r="C338" s="198" t="s">
        <v>572</v>
      </c>
      <c r="D338" s="199">
        <v>95</v>
      </c>
      <c r="E338" s="205">
        <v>50</v>
      </c>
      <c r="F338" s="217">
        <f>E338/D338*1</f>
        <v>0.52631578947368418</v>
      </c>
      <c r="G338" s="240"/>
    </row>
    <row r="339" spans="1:10" s="234" customFormat="1" ht="45.75" thickBot="1">
      <c r="A339" s="248">
        <v>6</v>
      </c>
      <c r="B339" s="250" t="s">
        <v>573</v>
      </c>
      <c r="C339" s="251" t="s">
        <v>574</v>
      </c>
      <c r="D339" s="204">
        <v>1</v>
      </c>
      <c r="E339" s="205">
        <v>0</v>
      </c>
      <c r="F339" s="217">
        <f>E339/D339*1</f>
        <v>0</v>
      </c>
      <c r="G339" s="240"/>
      <c r="I339" s="234" t="s">
        <v>184</v>
      </c>
      <c r="J339" s="234" t="s">
        <v>183</v>
      </c>
    </row>
    <row r="340" spans="1:10" s="245" customFormat="1" ht="31.5" customHeight="1">
      <c r="A340" s="501" t="s">
        <v>188</v>
      </c>
      <c r="B340" s="501"/>
      <c r="C340" s="501"/>
      <c r="D340" s="501"/>
      <c r="E340" s="502"/>
      <c r="F340" s="231">
        <f>SUM(F335,F336,F338,F339)/6</f>
        <v>0.2740597490166698</v>
      </c>
      <c r="G340" s="249"/>
      <c r="H340" s="244">
        <v>1</v>
      </c>
      <c r="I340" s="244">
        <f>H340-J340</f>
        <v>0.72594025098333015</v>
      </c>
      <c r="J340" s="244">
        <f>F340</f>
        <v>0.2740597490166698</v>
      </c>
    </row>
    <row r="341" spans="1:10" s="5" customFormat="1" ht="31.5" customHeight="1">
      <c r="A341" s="415"/>
      <c r="B341" s="415"/>
      <c r="C341" s="415"/>
      <c r="D341" s="415"/>
      <c r="E341" s="415"/>
      <c r="F341" s="415"/>
      <c r="G341" s="416"/>
      <c r="H341" s="59"/>
      <c r="I341" s="59"/>
    </row>
    <row r="342" spans="1:10" s="5" customFormat="1" ht="31.5" customHeight="1">
      <c r="A342" s="415"/>
      <c r="B342" s="415"/>
      <c r="C342" s="415"/>
      <c r="D342" s="415"/>
      <c r="E342" s="415"/>
      <c r="F342" s="415"/>
      <c r="G342" s="416"/>
      <c r="H342" s="59"/>
      <c r="I342" s="59"/>
    </row>
    <row r="343" spans="1:10" s="5" customFormat="1" ht="31.5" customHeight="1">
      <c r="A343" s="415"/>
      <c r="B343" s="415"/>
      <c r="C343" s="415"/>
      <c r="D343" s="415"/>
      <c r="E343" s="415"/>
      <c r="F343" s="415"/>
      <c r="G343" s="416"/>
      <c r="H343" s="59"/>
      <c r="I343" s="59"/>
    </row>
    <row r="344" spans="1:10" s="5" customFormat="1" ht="31.5" customHeight="1">
      <c r="A344" s="415"/>
      <c r="B344" s="415"/>
      <c r="C344" s="415"/>
      <c r="D344" s="415"/>
      <c r="E344" s="415"/>
      <c r="F344" s="415"/>
      <c r="G344" s="416"/>
      <c r="H344" s="59"/>
      <c r="I344" s="59"/>
    </row>
    <row r="345" spans="1:10" s="5" customFormat="1" ht="31.5" customHeight="1">
      <c r="A345" s="415"/>
      <c r="B345" s="415"/>
      <c r="C345" s="415"/>
      <c r="D345" s="415"/>
      <c r="E345" s="415"/>
      <c r="F345" s="415"/>
      <c r="G345" s="416"/>
      <c r="H345" s="59"/>
      <c r="I345" s="59"/>
    </row>
    <row r="346" spans="1:10" s="5" customFormat="1" ht="31.5" customHeight="1">
      <c r="A346" s="415"/>
      <c r="B346" s="415"/>
      <c r="C346" s="415"/>
      <c r="D346" s="415"/>
      <c r="E346" s="415"/>
      <c r="F346" s="415"/>
      <c r="G346" s="416"/>
      <c r="H346" s="59"/>
      <c r="I346" s="59"/>
    </row>
    <row r="347" spans="1:10" s="5" customFormat="1" ht="31.5" customHeight="1">
      <c r="A347" s="415"/>
      <c r="B347" s="415"/>
      <c r="C347" s="415"/>
      <c r="D347" s="415"/>
      <c r="E347" s="415"/>
      <c r="F347" s="415"/>
      <c r="G347" s="416"/>
      <c r="H347" s="59"/>
      <c r="I347" s="59"/>
    </row>
    <row r="348" spans="1:10" s="5" customFormat="1" ht="31.5" customHeight="1">
      <c r="A348" s="417"/>
      <c r="B348" s="417"/>
      <c r="C348" s="417"/>
      <c r="D348" s="417"/>
      <c r="E348" s="417"/>
      <c r="F348" s="417"/>
      <c r="G348" s="418"/>
      <c r="H348" s="59"/>
      <c r="I348" s="59"/>
    </row>
    <row r="349" spans="1:10" s="5" customFormat="1" ht="31.5" customHeight="1">
      <c r="A349" s="463" t="s">
        <v>49</v>
      </c>
      <c r="B349" s="463"/>
      <c r="C349" s="463"/>
      <c r="D349" s="463"/>
      <c r="E349" s="463"/>
      <c r="F349" s="463"/>
      <c r="G349" s="463"/>
      <c r="H349" s="59"/>
      <c r="I349" s="59"/>
    </row>
    <row r="350" spans="1:10" s="5" customFormat="1" ht="31.5" customHeight="1" thickBot="1">
      <c r="A350" s="111" t="s">
        <v>187</v>
      </c>
      <c r="B350" s="41" t="s">
        <v>0</v>
      </c>
      <c r="C350" s="41" t="s">
        <v>1</v>
      </c>
      <c r="D350" s="42" t="s">
        <v>2</v>
      </c>
      <c r="E350" s="42" t="s">
        <v>3</v>
      </c>
      <c r="F350" s="43" t="s">
        <v>4</v>
      </c>
      <c r="G350" s="113" t="s">
        <v>185</v>
      </c>
      <c r="H350" s="59"/>
      <c r="I350" s="59"/>
    </row>
    <row r="351" spans="1:10" s="4" customFormat="1" ht="31.5" customHeight="1">
      <c r="A351" s="61">
        <v>1</v>
      </c>
      <c r="B351" s="102"/>
      <c r="C351" s="102"/>
      <c r="D351" s="46">
        <v>0</v>
      </c>
      <c r="E351" s="46">
        <v>0</v>
      </c>
      <c r="F351" s="53" t="e">
        <f>E351/D351*1</f>
        <v>#DIV/0!</v>
      </c>
      <c r="G351" s="134"/>
      <c r="H351" s="47"/>
      <c r="I351" s="47"/>
    </row>
    <row r="352" spans="1:10" s="4" customFormat="1" ht="31.5" customHeight="1">
      <c r="A352" s="101">
        <v>2</v>
      </c>
      <c r="B352" s="103"/>
      <c r="C352" s="103"/>
      <c r="D352" s="48">
        <v>0</v>
      </c>
      <c r="E352" s="48">
        <v>0</v>
      </c>
      <c r="F352" s="66" t="e">
        <f>E352/D352*1</f>
        <v>#DIV/0!</v>
      </c>
      <c r="G352" s="134"/>
      <c r="H352" s="47"/>
      <c r="I352" s="47"/>
    </row>
    <row r="353" spans="1:10" s="4" customFormat="1" ht="31.5" customHeight="1">
      <c r="A353" s="101">
        <v>3</v>
      </c>
      <c r="B353" s="103"/>
      <c r="C353" s="103"/>
      <c r="D353" s="48">
        <v>0</v>
      </c>
      <c r="E353" s="48">
        <v>0</v>
      </c>
      <c r="F353" s="66" t="e">
        <f>E353/D353*1</f>
        <v>#DIV/0!</v>
      </c>
      <c r="G353" s="134"/>
      <c r="H353" s="47"/>
      <c r="I353" s="47"/>
    </row>
    <row r="354" spans="1:10" s="4" customFormat="1" ht="31.5" customHeight="1">
      <c r="A354" s="101">
        <v>4</v>
      </c>
      <c r="B354" s="154"/>
      <c r="C354" s="154"/>
      <c r="D354" s="48">
        <v>0</v>
      </c>
      <c r="E354" s="48">
        <v>0</v>
      </c>
      <c r="F354" s="66" t="e">
        <f t="shared" ref="F354:F359" si="19">E354/D354*1</f>
        <v>#DIV/0!</v>
      </c>
      <c r="G354" s="155"/>
      <c r="H354" s="47"/>
      <c r="I354" s="47"/>
    </row>
    <row r="355" spans="1:10" s="4" customFormat="1" ht="31.5" customHeight="1">
      <c r="A355" s="101">
        <v>5</v>
      </c>
      <c r="B355" s="154"/>
      <c r="C355" s="154"/>
      <c r="D355" s="48">
        <v>0</v>
      </c>
      <c r="E355" s="48">
        <v>0</v>
      </c>
      <c r="F355" s="66" t="e">
        <f t="shared" si="19"/>
        <v>#DIV/0!</v>
      </c>
      <c r="G355" s="155"/>
      <c r="H355" s="47"/>
      <c r="I355" s="47"/>
    </row>
    <row r="356" spans="1:10" s="4" customFormat="1" ht="31.5" customHeight="1">
      <c r="A356" s="101">
        <v>6</v>
      </c>
      <c r="B356" s="154"/>
      <c r="C356" s="154"/>
      <c r="D356" s="48">
        <v>0</v>
      </c>
      <c r="E356" s="48">
        <v>0</v>
      </c>
      <c r="F356" s="66" t="e">
        <f t="shared" si="19"/>
        <v>#DIV/0!</v>
      </c>
      <c r="G356" s="155"/>
      <c r="H356" s="47"/>
      <c r="I356" s="47"/>
    </row>
    <row r="357" spans="1:10" s="4" customFormat="1" ht="31.5" customHeight="1">
      <c r="A357" s="101">
        <v>7</v>
      </c>
      <c r="B357" s="154"/>
      <c r="C357" s="154"/>
      <c r="D357" s="48">
        <v>0</v>
      </c>
      <c r="E357" s="48">
        <v>0</v>
      </c>
      <c r="F357" s="66" t="e">
        <f t="shared" si="19"/>
        <v>#DIV/0!</v>
      </c>
      <c r="G357" s="155"/>
      <c r="H357" s="47"/>
      <c r="I357" s="47"/>
    </row>
    <row r="358" spans="1:10" s="4" customFormat="1" ht="31.5" customHeight="1">
      <c r="A358" s="101">
        <v>8</v>
      </c>
      <c r="B358" s="154"/>
      <c r="C358" s="154"/>
      <c r="D358" s="48">
        <v>0</v>
      </c>
      <c r="E358" s="48">
        <v>0</v>
      </c>
      <c r="F358" s="66" t="e">
        <f t="shared" si="19"/>
        <v>#DIV/0!</v>
      </c>
      <c r="G358" s="155"/>
      <c r="H358" s="47"/>
      <c r="I358" s="47"/>
    </row>
    <row r="359" spans="1:10" s="4" customFormat="1" ht="31.5" customHeight="1">
      <c r="A359" s="101">
        <v>9</v>
      </c>
      <c r="B359" s="154"/>
      <c r="C359" s="154"/>
      <c r="D359" s="48">
        <v>0</v>
      </c>
      <c r="E359" s="48">
        <v>0</v>
      </c>
      <c r="F359" s="66" t="e">
        <f t="shared" si="19"/>
        <v>#DIV/0!</v>
      </c>
      <c r="G359" s="155"/>
      <c r="H359" s="47"/>
      <c r="I359" s="47"/>
    </row>
    <row r="360" spans="1:10" s="4" customFormat="1" ht="31.5" customHeight="1">
      <c r="A360" s="101">
        <v>10</v>
      </c>
      <c r="B360" s="103"/>
      <c r="C360" s="103"/>
      <c r="D360" s="48">
        <v>0</v>
      </c>
      <c r="E360" s="48">
        <v>0</v>
      </c>
      <c r="F360" s="66" t="e">
        <f>E360/D360*1</f>
        <v>#DIV/0!</v>
      </c>
      <c r="G360" s="134"/>
      <c r="H360" s="35"/>
      <c r="I360" s="35" t="s">
        <v>184</v>
      </c>
      <c r="J360" s="35" t="s">
        <v>183</v>
      </c>
    </row>
    <row r="361" spans="1:10" s="4" customFormat="1" ht="31.5" customHeight="1">
      <c r="A361" s="498" t="s">
        <v>188</v>
      </c>
      <c r="B361" s="499"/>
      <c r="C361" s="499"/>
      <c r="D361" s="499"/>
      <c r="E361" s="500"/>
      <c r="F361" s="66"/>
      <c r="G361" s="134"/>
      <c r="H361" s="36">
        <v>1</v>
      </c>
      <c r="I361" s="36">
        <f>H361-J361</f>
        <v>1</v>
      </c>
      <c r="J361" s="36">
        <f>F361</f>
        <v>0</v>
      </c>
    </row>
    <row r="362" spans="1:10" s="4" customFormat="1" ht="31.5" customHeight="1">
      <c r="A362" s="497"/>
      <c r="B362" s="497"/>
      <c r="C362" s="497"/>
      <c r="D362" s="497"/>
      <c r="E362" s="497"/>
      <c r="F362" s="497"/>
      <c r="G362" s="497"/>
      <c r="H362" s="47"/>
      <c r="I362" s="47"/>
    </row>
    <row r="363" spans="1:10" s="4" customFormat="1" ht="31.5" customHeight="1">
      <c r="A363" s="497"/>
      <c r="B363" s="497"/>
      <c r="C363" s="497"/>
      <c r="D363" s="497"/>
      <c r="E363" s="497"/>
      <c r="F363" s="497"/>
      <c r="G363" s="497"/>
      <c r="H363" s="47"/>
      <c r="I363" s="47"/>
    </row>
    <row r="364" spans="1:10" s="4" customFormat="1" ht="31.5" customHeight="1">
      <c r="A364" s="497"/>
      <c r="B364" s="497"/>
      <c r="C364" s="497"/>
      <c r="D364" s="497"/>
      <c r="E364" s="497"/>
      <c r="F364" s="497"/>
      <c r="G364" s="497"/>
      <c r="H364" s="47"/>
      <c r="I364" s="47"/>
    </row>
    <row r="365" spans="1:10" s="4" customFormat="1" ht="31.5" customHeight="1">
      <c r="A365" s="497"/>
      <c r="B365" s="497"/>
      <c r="C365" s="497"/>
      <c r="D365" s="497"/>
      <c r="E365" s="497"/>
      <c r="F365" s="497"/>
      <c r="G365" s="497"/>
      <c r="H365" s="47"/>
      <c r="I365" s="47"/>
    </row>
    <row r="366" spans="1:10" s="4" customFormat="1" ht="31.5" customHeight="1">
      <c r="A366" s="497"/>
      <c r="B366" s="497"/>
      <c r="C366" s="497"/>
      <c r="D366" s="497"/>
      <c r="E366" s="497"/>
      <c r="F366" s="497"/>
      <c r="G366" s="497"/>
      <c r="H366" s="47"/>
      <c r="I366" s="47"/>
    </row>
    <row r="367" spans="1:10" s="4" customFormat="1" ht="31.5" customHeight="1">
      <c r="A367" s="497"/>
      <c r="B367" s="497"/>
      <c r="C367" s="497"/>
      <c r="D367" s="497"/>
      <c r="E367" s="497"/>
      <c r="F367" s="497"/>
      <c r="G367" s="497"/>
      <c r="H367" s="47"/>
      <c r="I367" s="47"/>
    </row>
    <row r="368" spans="1:10" s="4" customFormat="1" ht="31.5" customHeight="1">
      <c r="A368" s="497"/>
      <c r="B368" s="497"/>
      <c r="C368" s="497"/>
      <c r="D368" s="497"/>
      <c r="E368" s="497"/>
      <c r="F368" s="497"/>
      <c r="G368" s="497"/>
      <c r="H368" s="47"/>
      <c r="I368" s="47"/>
    </row>
    <row r="369" spans="1:9" s="4" customFormat="1" ht="31.5" customHeight="1">
      <c r="A369" s="497"/>
      <c r="B369" s="497"/>
      <c r="C369" s="497"/>
      <c r="D369" s="497"/>
      <c r="E369" s="497"/>
      <c r="F369" s="497"/>
      <c r="G369" s="497"/>
      <c r="H369" s="47"/>
      <c r="I369" s="47"/>
    </row>
    <row r="370" spans="1:9" s="5" customFormat="1" ht="31.5" customHeight="1">
      <c r="A370" s="488" t="s">
        <v>26</v>
      </c>
      <c r="B370" s="489"/>
      <c r="C370" s="489"/>
      <c r="D370" s="489"/>
      <c r="E370" s="489"/>
      <c r="F370" s="489"/>
      <c r="G370" s="490"/>
      <c r="H370" s="59"/>
      <c r="I370" s="59"/>
    </row>
    <row r="371" spans="1:9" s="5" customFormat="1" ht="39" thickBot="1">
      <c r="A371" s="171" t="s">
        <v>187</v>
      </c>
      <c r="B371" s="172" t="s">
        <v>0</v>
      </c>
      <c r="C371" s="172" t="s">
        <v>1</v>
      </c>
      <c r="D371" s="173" t="s">
        <v>2</v>
      </c>
      <c r="E371" s="173" t="s">
        <v>3</v>
      </c>
      <c r="F371" s="174" t="s">
        <v>4</v>
      </c>
      <c r="G371" s="252" t="s">
        <v>185</v>
      </c>
      <c r="H371" s="59"/>
      <c r="I371" s="59"/>
    </row>
    <row r="372" spans="1:9" s="234" customFormat="1" ht="30.75" thickBot="1">
      <c r="A372" s="306">
        <v>1</v>
      </c>
      <c r="B372" s="307" t="s">
        <v>491</v>
      </c>
      <c r="C372" s="307" t="s">
        <v>492</v>
      </c>
      <c r="D372" s="308">
        <v>12</v>
      </c>
      <c r="E372" s="309">
        <v>0</v>
      </c>
      <c r="F372" s="310">
        <f t="shared" ref="F372:F375" si="20">E372/D372*1</f>
        <v>0</v>
      </c>
      <c r="G372" s="307" t="s">
        <v>600</v>
      </c>
    </row>
    <row r="373" spans="1:9" s="234" customFormat="1" ht="15.75" thickBot="1">
      <c r="A373" s="311">
        <v>2</v>
      </c>
      <c r="B373" s="307" t="s">
        <v>493</v>
      </c>
      <c r="C373" s="307" t="s">
        <v>494</v>
      </c>
      <c r="D373" s="308">
        <v>1</v>
      </c>
      <c r="E373" s="309">
        <v>1</v>
      </c>
      <c r="F373" s="312">
        <f t="shared" si="20"/>
        <v>1</v>
      </c>
      <c r="G373" s="307"/>
    </row>
    <row r="374" spans="1:9" s="234" customFormat="1" ht="75.75" thickBot="1">
      <c r="A374" s="306">
        <v>3</v>
      </c>
      <c r="B374" s="307" t="s">
        <v>495</v>
      </c>
      <c r="C374" s="313" t="s">
        <v>496</v>
      </c>
      <c r="D374" s="314">
        <v>1</v>
      </c>
      <c r="E374" s="315">
        <v>0.61</v>
      </c>
      <c r="F374" s="312">
        <f t="shared" si="20"/>
        <v>0.61</v>
      </c>
      <c r="G374" s="307" t="s">
        <v>601</v>
      </c>
    </row>
    <row r="375" spans="1:9" s="234" customFormat="1" ht="30.75" thickBot="1">
      <c r="A375" s="311">
        <v>4</v>
      </c>
      <c r="B375" s="307" t="s">
        <v>497</v>
      </c>
      <c r="C375" s="316" t="s">
        <v>498</v>
      </c>
      <c r="D375" s="308">
        <v>4000</v>
      </c>
      <c r="E375" s="309">
        <v>0</v>
      </c>
      <c r="F375" s="312">
        <f t="shared" si="20"/>
        <v>0</v>
      </c>
      <c r="G375" s="307" t="s">
        <v>602</v>
      </c>
    </row>
    <row r="376" spans="1:9" s="234" customFormat="1" ht="45.75" thickBot="1">
      <c r="A376" s="306">
        <v>5</v>
      </c>
      <c r="B376" s="317" t="s">
        <v>499</v>
      </c>
      <c r="C376" s="313" t="s">
        <v>500</v>
      </c>
      <c r="D376" s="318">
        <v>1</v>
      </c>
      <c r="E376" s="309">
        <v>0</v>
      </c>
      <c r="F376" s="312">
        <f t="shared" ref="F376:F377" si="21">E376/D376*1</f>
        <v>0</v>
      </c>
      <c r="G376" s="307" t="s">
        <v>603</v>
      </c>
    </row>
    <row r="377" spans="1:9" s="234" customFormat="1" ht="45.75" thickBot="1">
      <c r="A377" s="311">
        <v>6</v>
      </c>
      <c r="B377" s="307" t="s">
        <v>501</v>
      </c>
      <c r="C377" s="307" t="s">
        <v>502</v>
      </c>
      <c r="D377" s="318">
        <v>6</v>
      </c>
      <c r="E377" s="309">
        <v>0</v>
      </c>
      <c r="F377" s="312">
        <f t="shared" si="21"/>
        <v>0</v>
      </c>
      <c r="G377" s="307" t="s">
        <v>603</v>
      </c>
    </row>
    <row r="378" spans="1:9" s="234" customFormat="1" ht="45.75" thickBot="1">
      <c r="A378" s="306">
        <v>7</v>
      </c>
      <c r="B378" s="317" t="s">
        <v>503</v>
      </c>
      <c r="C378" s="319" t="s">
        <v>504</v>
      </c>
      <c r="D378" s="318">
        <v>1</v>
      </c>
      <c r="E378" s="309">
        <v>0</v>
      </c>
      <c r="F378" s="312">
        <f t="shared" ref="F378:F392" si="22">E378/D378*1</f>
        <v>0</v>
      </c>
      <c r="G378" s="307"/>
    </row>
    <row r="379" spans="1:9" s="234" customFormat="1" ht="30.75" thickBot="1">
      <c r="A379" s="311">
        <v>8</v>
      </c>
      <c r="B379" s="317" t="s">
        <v>505</v>
      </c>
      <c r="C379" s="317" t="s">
        <v>506</v>
      </c>
      <c r="D379" s="318">
        <v>1</v>
      </c>
      <c r="E379" s="309">
        <v>0</v>
      </c>
      <c r="F379" s="312">
        <f t="shared" si="22"/>
        <v>0</v>
      </c>
      <c r="G379" s="307" t="s">
        <v>603</v>
      </c>
    </row>
    <row r="380" spans="1:9" s="234" customFormat="1" ht="45.75" thickBot="1">
      <c r="A380" s="306">
        <v>9</v>
      </c>
      <c r="B380" s="317" t="s">
        <v>507</v>
      </c>
      <c r="C380" s="319" t="s">
        <v>508</v>
      </c>
      <c r="D380" s="320">
        <v>1</v>
      </c>
      <c r="E380" s="309">
        <v>0</v>
      </c>
      <c r="F380" s="312">
        <f t="shared" si="22"/>
        <v>0</v>
      </c>
      <c r="G380" s="307"/>
    </row>
    <row r="381" spans="1:9" s="234" customFormat="1" ht="30.75" thickBot="1">
      <c r="A381" s="311">
        <v>10</v>
      </c>
      <c r="B381" s="307" t="s">
        <v>509</v>
      </c>
      <c r="C381" s="307" t="s">
        <v>510</v>
      </c>
      <c r="D381" s="318">
        <v>1</v>
      </c>
      <c r="E381" s="309">
        <v>0</v>
      </c>
      <c r="F381" s="312">
        <f t="shared" si="22"/>
        <v>0</v>
      </c>
      <c r="G381" s="307" t="s">
        <v>603</v>
      </c>
    </row>
    <row r="382" spans="1:9" s="234" customFormat="1" ht="30.75" thickBot="1">
      <c r="A382" s="306">
        <v>11</v>
      </c>
      <c r="B382" s="307" t="s">
        <v>511</v>
      </c>
      <c r="C382" s="307" t="s">
        <v>512</v>
      </c>
      <c r="D382" s="318">
        <v>1</v>
      </c>
      <c r="E382" s="309">
        <v>0</v>
      </c>
      <c r="F382" s="312">
        <f t="shared" si="22"/>
        <v>0</v>
      </c>
      <c r="G382" s="307" t="s">
        <v>603</v>
      </c>
    </row>
    <row r="383" spans="1:9" s="234" customFormat="1" ht="15.75" thickBot="1">
      <c r="A383" s="311">
        <v>12</v>
      </c>
      <c r="B383" s="307" t="s">
        <v>513</v>
      </c>
      <c r="C383" s="307" t="s">
        <v>514</v>
      </c>
      <c r="D383" s="318">
        <v>1</v>
      </c>
      <c r="E383" s="309">
        <v>0</v>
      </c>
      <c r="F383" s="312">
        <f t="shared" si="22"/>
        <v>0</v>
      </c>
      <c r="G383" s="307" t="s">
        <v>603</v>
      </c>
    </row>
    <row r="384" spans="1:9" s="234" customFormat="1" ht="30.75" thickBot="1">
      <c r="A384" s="306">
        <v>13</v>
      </c>
      <c r="B384" s="307" t="s">
        <v>515</v>
      </c>
      <c r="C384" s="307" t="s">
        <v>516</v>
      </c>
      <c r="D384" s="321">
        <v>0.99599999999999989</v>
      </c>
      <c r="E384" s="322">
        <v>0</v>
      </c>
      <c r="F384" s="312">
        <f t="shared" si="22"/>
        <v>0</v>
      </c>
      <c r="G384" s="307" t="s">
        <v>603</v>
      </c>
    </row>
    <row r="385" spans="1:10" s="234" customFormat="1" ht="30.75" thickBot="1">
      <c r="A385" s="311">
        <v>14</v>
      </c>
      <c r="B385" s="307" t="s">
        <v>517</v>
      </c>
      <c r="C385" s="307" t="s">
        <v>518</v>
      </c>
      <c r="D385" s="318">
        <v>1</v>
      </c>
      <c r="E385" s="322">
        <v>0</v>
      </c>
      <c r="F385" s="312">
        <f t="shared" si="22"/>
        <v>0</v>
      </c>
      <c r="G385" s="307" t="s">
        <v>603</v>
      </c>
    </row>
    <row r="386" spans="1:10" s="234" customFormat="1" ht="45.75" thickBot="1">
      <c r="A386" s="306">
        <v>15</v>
      </c>
      <c r="B386" s="307" t="s">
        <v>519</v>
      </c>
      <c r="C386" s="323" t="s">
        <v>520</v>
      </c>
      <c r="D386" s="318">
        <v>1</v>
      </c>
      <c r="E386" s="322">
        <v>0</v>
      </c>
      <c r="F386" s="312">
        <f t="shared" si="22"/>
        <v>0</v>
      </c>
      <c r="G386" s="307" t="s">
        <v>604</v>
      </c>
    </row>
    <row r="387" spans="1:10" s="234" customFormat="1" ht="130.5" customHeight="1" thickBot="1">
      <c r="A387" s="311">
        <v>16</v>
      </c>
      <c r="B387" s="307" t="s">
        <v>521</v>
      </c>
      <c r="C387" s="324" t="s">
        <v>522</v>
      </c>
      <c r="D387" s="325">
        <v>0.99599999999999989</v>
      </c>
      <c r="E387" s="315">
        <v>0.66400000000000003</v>
      </c>
      <c r="F387" s="312">
        <f t="shared" si="22"/>
        <v>0.66666666666666674</v>
      </c>
      <c r="G387" s="307" t="s">
        <v>605</v>
      </c>
    </row>
    <row r="388" spans="1:10" s="234" customFormat="1" ht="126.75" customHeight="1" thickBot="1">
      <c r="A388" s="306">
        <v>17</v>
      </c>
      <c r="B388" s="307" t="s">
        <v>523</v>
      </c>
      <c r="C388" s="326" t="s">
        <v>524</v>
      </c>
      <c r="D388" s="314">
        <v>0.99599999999999989</v>
      </c>
      <c r="E388" s="315">
        <v>0.66400000000000003</v>
      </c>
      <c r="F388" s="312">
        <f t="shared" si="22"/>
        <v>0.66666666666666674</v>
      </c>
      <c r="G388" s="307" t="s">
        <v>605</v>
      </c>
    </row>
    <row r="389" spans="1:10" s="234" customFormat="1" ht="48" customHeight="1" thickBot="1">
      <c r="A389" s="311">
        <v>18</v>
      </c>
      <c r="B389" s="307" t="s">
        <v>525</v>
      </c>
      <c r="C389" s="327" t="s">
        <v>526</v>
      </c>
      <c r="D389" s="328">
        <v>0.99599999999999989</v>
      </c>
      <c r="E389" s="322">
        <v>0</v>
      </c>
      <c r="F389" s="312">
        <f t="shared" si="22"/>
        <v>0</v>
      </c>
      <c r="G389" s="307" t="s">
        <v>603</v>
      </c>
    </row>
    <row r="390" spans="1:10" s="234" customFormat="1" ht="139.5" customHeight="1" thickBot="1">
      <c r="A390" s="306">
        <v>19</v>
      </c>
      <c r="B390" s="307" t="s">
        <v>527</v>
      </c>
      <c r="C390" s="329" t="s">
        <v>528</v>
      </c>
      <c r="D390" s="328">
        <v>10579.98</v>
      </c>
      <c r="E390" s="322">
        <v>0</v>
      </c>
      <c r="F390" s="312">
        <f t="shared" si="22"/>
        <v>0</v>
      </c>
      <c r="G390" s="307" t="s">
        <v>606</v>
      </c>
    </row>
    <row r="391" spans="1:10" s="234" customFormat="1" ht="30.75" thickBot="1">
      <c r="A391" s="311">
        <v>20</v>
      </c>
      <c r="B391" s="307" t="s">
        <v>529</v>
      </c>
      <c r="C391" s="330" t="s">
        <v>530</v>
      </c>
      <c r="D391" s="328">
        <v>1</v>
      </c>
      <c r="E391" s="322">
        <v>0</v>
      </c>
      <c r="F391" s="312">
        <f t="shared" si="22"/>
        <v>0</v>
      </c>
      <c r="G391" s="307" t="s">
        <v>603</v>
      </c>
    </row>
    <row r="392" spans="1:10" s="234" customFormat="1" ht="74.25" customHeight="1" thickBot="1">
      <c r="A392" s="306">
        <v>21</v>
      </c>
      <c r="B392" s="319" t="s">
        <v>531</v>
      </c>
      <c r="C392" s="331" t="s">
        <v>532</v>
      </c>
      <c r="D392" s="332">
        <v>1</v>
      </c>
      <c r="E392" s="322">
        <v>0</v>
      </c>
      <c r="F392" s="312">
        <f t="shared" si="22"/>
        <v>0</v>
      </c>
      <c r="G392" s="307" t="s">
        <v>603</v>
      </c>
      <c r="I392" s="234" t="s">
        <v>184</v>
      </c>
      <c r="J392" s="234" t="s">
        <v>183</v>
      </c>
    </row>
    <row r="393" spans="1:10" s="245" customFormat="1" ht="15.75" thickBot="1">
      <c r="A393" s="448" t="s">
        <v>188</v>
      </c>
      <c r="B393" s="449"/>
      <c r="C393" s="449"/>
      <c r="D393" s="449"/>
      <c r="E393" s="450"/>
      <c r="F393" s="219">
        <f>SUM(F372:F392)/21</f>
        <v>0.14015873015873015</v>
      </c>
      <c r="G393" s="333"/>
      <c r="H393" s="244">
        <v>1</v>
      </c>
      <c r="I393" s="244">
        <f>H393-J393</f>
        <v>0.85984126984126985</v>
      </c>
      <c r="J393" s="244">
        <f>F393</f>
        <v>0.14015873015873015</v>
      </c>
    </row>
    <row r="394" spans="1:10" s="5" customFormat="1" ht="31.5" customHeight="1">
      <c r="A394" s="459"/>
      <c r="B394" s="459"/>
      <c r="C394" s="459"/>
      <c r="D394" s="459"/>
      <c r="E394" s="459"/>
      <c r="F394" s="459"/>
      <c r="G394" s="416"/>
      <c r="H394" s="59"/>
      <c r="I394" s="59"/>
    </row>
    <row r="395" spans="1:10" s="5" customFormat="1" ht="31.5" customHeight="1">
      <c r="A395" s="459"/>
      <c r="B395" s="459"/>
      <c r="C395" s="459"/>
      <c r="D395" s="459"/>
      <c r="E395" s="459"/>
      <c r="F395" s="459"/>
      <c r="G395" s="416"/>
      <c r="H395" s="59"/>
      <c r="I395" s="59"/>
    </row>
    <row r="396" spans="1:10" s="5" customFormat="1" ht="31.5" customHeight="1">
      <c r="A396" s="459"/>
      <c r="B396" s="459"/>
      <c r="C396" s="459"/>
      <c r="D396" s="459"/>
      <c r="E396" s="459"/>
      <c r="F396" s="459"/>
      <c r="G396" s="416"/>
      <c r="H396" s="59"/>
      <c r="I396" s="59"/>
    </row>
    <row r="397" spans="1:10" s="5" customFormat="1" ht="31.5" customHeight="1">
      <c r="A397" s="459"/>
      <c r="B397" s="459"/>
      <c r="C397" s="459"/>
      <c r="D397" s="459"/>
      <c r="E397" s="459"/>
      <c r="F397" s="459"/>
      <c r="G397" s="416"/>
      <c r="H397" s="59"/>
      <c r="I397" s="59"/>
    </row>
    <row r="398" spans="1:10" s="5" customFormat="1" ht="31.5" customHeight="1">
      <c r="A398" s="459"/>
      <c r="B398" s="459"/>
      <c r="C398" s="459"/>
      <c r="D398" s="459"/>
      <c r="E398" s="459"/>
      <c r="F398" s="459"/>
      <c r="G398" s="416"/>
      <c r="H398" s="59"/>
      <c r="I398" s="59"/>
    </row>
    <row r="399" spans="1:10" s="5" customFormat="1" ht="31.5" customHeight="1">
      <c r="A399" s="459"/>
      <c r="B399" s="459"/>
      <c r="C399" s="459"/>
      <c r="D399" s="459"/>
      <c r="E399" s="459"/>
      <c r="F399" s="459"/>
      <c r="G399" s="416"/>
      <c r="H399" s="59"/>
      <c r="I399" s="59"/>
    </row>
    <row r="400" spans="1:10" s="5" customFormat="1" ht="31.5" customHeight="1">
      <c r="A400" s="459"/>
      <c r="B400" s="459"/>
      <c r="C400" s="459"/>
      <c r="D400" s="459"/>
      <c r="E400" s="459"/>
      <c r="F400" s="459"/>
      <c r="G400" s="416"/>
      <c r="H400" s="59"/>
      <c r="I400" s="59"/>
    </row>
    <row r="401" spans="1:10" s="5" customFormat="1" ht="31.5" customHeight="1">
      <c r="A401" s="417"/>
      <c r="B401" s="417"/>
      <c r="C401" s="417"/>
      <c r="D401" s="417"/>
      <c r="E401" s="417"/>
      <c r="F401" s="417"/>
      <c r="G401" s="418"/>
      <c r="H401" s="59"/>
      <c r="I401" s="59"/>
    </row>
    <row r="402" spans="1:10" s="5" customFormat="1" ht="31.5" customHeight="1">
      <c r="A402" s="431" t="s">
        <v>50</v>
      </c>
      <c r="B402" s="432"/>
      <c r="C402" s="432"/>
      <c r="D402" s="432"/>
      <c r="E402" s="432"/>
      <c r="F402" s="432"/>
      <c r="G402" s="433"/>
      <c r="H402" s="59"/>
      <c r="I402" s="59"/>
    </row>
    <row r="403" spans="1:10" s="256" customFormat="1" ht="39" thickBot="1">
      <c r="A403" s="171" t="s">
        <v>187</v>
      </c>
      <c r="B403" s="172" t="s">
        <v>0</v>
      </c>
      <c r="C403" s="172" t="s">
        <v>1</v>
      </c>
      <c r="D403" s="173" t="s">
        <v>2</v>
      </c>
      <c r="E403" s="173" t="s">
        <v>3</v>
      </c>
      <c r="F403" s="174" t="s">
        <v>4</v>
      </c>
      <c r="G403" s="252" t="s">
        <v>185</v>
      </c>
    </row>
    <row r="404" spans="1:10" s="234" customFormat="1" ht="29.25" thickBot="1">
      <c r="A404" s="195">
        <v>1</v>
      </c>
      <c r="B404" s="257" t="s">
        <v>555</v>
      </c>
      <c r="C404" s="258" t="s">
        <v>556</v>
      </c>
      <c r="D404" s="259">
        <v>60</v>
      </c>
      <c r="E404" s="260">
        <v>60</v>
      </c>
      <c r="F404" s="179">
        <f>E404/D404*1</f>
        <v>1</v>
      </c>
      <c r="G404" s="240"/>
    </row>
    <row r="405" spans="1:10" s="234" customFormat="1" ht="29.25" thickBot="1">
      <c r="A405" s="214">
        <v>2</v>
      </c>
      <c r="B405" s="261" t="s">
        <v>557</v>
      </c>
      <c r="C405" s="258" t="s">
        <v>557</v>
      </c>
      <c r="D405" s="259">
        <v>45</v>
      </c>
      <c r="E405" s="260">
        <v>45</v>
      </c>
      <c r="F405" s="217">
        <f>E405/D405*1</f>
        <v>1</v>
      </c>
      <c r="G405" s="240"/>
    </row>
    <row r="406" spans="1:10" s="234" customFormat="1" ht="72" thickBot="1">
      <c r="A406" s="214">
        <v>3</v>
      </c>
      <c r="B406" s="257" t="s">
        <v>558</v>
      </c>
      <c r="C406" s="258" t="s">
        <v>559</v>
      </c>
      <c r="D406" s="259">
        <v>60</v>
      </c>
      <c r="E406" s="260">
        <v>60</v>
      </c>
      <c r="F406" s="217">
        <f>E406/D406*1</f>
        <v>1</v>
      </c>
      <c r="G406" s="240"/>
    </row>
    <row r="407" spans="1:10" s="234" customFormat="1" ht="28.5">
      <c r="A407" s="214">
        <v>4</v>
      </c>
      <c r="B407" s="257" t="s">
        <v>560</v>
      </c>
      <c r="C407" s="258" t="s">
        <v>561</v>
      </c>
      <c r="D407" s="259">
        <v>60</v>
      </c>
      <c r="E407" s="260">
        <v>60</v>
      </c>
      <c r="F407" s="217">
        <f t="shared" ref="F407:F408" si="23">E407/D407*1</f>
        <v>1</v>
      </c>
      <c r="G407" s="262"/>
    </row>
    <row r="408" spans="1:10" s="234" customFormat="1" ht="71.25">
      <c r="A408" s="214">
        <v>5</v>
      </c>
      <c r="B408" s="257" t="s">
        <v>562</v>
      </c>
      <c r="C408" s="258" t="s">
        <v>558</v>
      </c>
      <c r="D408" s="263">
        <v>319</v>
      </c>
      <c r="E408" s="264">
        <v>319</v>
      </c>
      <c r="F408" s="217">
        <f t="shared" si="23"/>
        <v>1</v>
      </c>
      <c r="G408" s="262"/>
      <c r="I408" s="234" t="s">
        <v>184</v>
      </c>
      <c r="J408" s="234" t="s">
        <v>183</v>
      </c>
    </row>
    <row r="409" spans="1:10" s="245" customFormat="1" ht="26.25" customHeight="1">
      <c r="A409" s="452" t="s">
        <v>188</v>
      </c>
      <c r="B409" s="452"/>
      <c r="C409" s="452"/>
      <c r="D409" s="452"/>
      <c r="E409" s="453"/>
      <c r="F409" s="265">
        <v>0</v>
      </c>
      <c r="G409" s="266"/>
      <c r="H409" s="244">
        <v>1</v>
      </c>
      <c r="I409" s="244">
        <f>H409-J409</f>
        <v>1</v>
      </c>
      <c r="J409" s="244">
        <f>F409</f>
        <v>0</v>
      </c>
    </row>
    <row r="410" spans="1:10" s="5" customFormat="1" ht="31.5" customHeight="1">
      <c r="A410" s="517" t="s">
        <v>596</v>
      </c>
      <c r="B410" s="517"/>
      <c r="C410" s="517"/>
      <c r="D410" s="517"/>
      <c r="E410" s="517"/>
      <c r="F410" s="517"/>
      <c r="G410" s="518"/>
      <c r="H410" s="59"/>
      <c r="I410" s="59"/>
    </row>
    <row r="411" spans="1:10" s="5" customFormat="1" ht="31.5" customHeight="1">
      <c r="A411" s="546"/>
      <c r="B411" s="546"/>
      <c r="C411" s="546"/>
      <c r="D411" s="546"/>
      <c r="E411" s="546"/>
      <c r="F411" s="546"/>
      <c r="G411" s="546"/>
      <c r="H411" s="59"/>
      <c r="I411" s="59"/>
    </row>
    <row r="412" spans="1:10" s="5" customFormat="1" ht="31.5" customHeight="1">
      <c r="A412" s="546"/>
      <c r="B412" s="546"/>
      <c r="C412" s="546"/>
      <c r="D412" s="546"/>
      <c r="E412" s="546"/>
      <c r="F412" s="546"/>
      <c r="G412" s="546"/>
      <c r="H412" s="59"/>
      <c r="I412" s="59"/>
    </row>
    <row r="413" spans="1:10" s="5" customFormat="1" ht="31.5" customHeight="1">
      <c r="A413" s="546"/>
      <c r="B413" s="546"/>
      <c r="C413" s="546"/>
      <c r="D413" s="546"/>
      <c r="E413" s="546"/>
      <c r="F413" s="546"/>
      <c r="G413" s="546"/>
      <c r="H413" s="59"/>
      <c r="I413" s="59"/>
    </row>
    <row r="414" spans="1:10" s="5" customFormat="1" ht="31.5" customHeight="1">
      <c r="A414" s="546"/>
      <c r="B414" s="546"/>
      <c r="C414" s="546"/>
      <c r="D414" s="546"/>
      <c r="E414" s="546"/>
      <c r="F414" s="546"/>
      <c r="G414" s="546"/>
      <c r="H414" s="59"/>
      <c r="I414" s="59"/>
    </row>
    <row r="415" spans="1:10" s="5" customFormat="1" ht="31.5" customHeight="1">
      <c r="A415" s="546"/>
      <c r="B415" s="546"/>
      <c r="C415" s="546"/>
      <c r="D415" s="546"/>
      <c r="E415" s="546"/>
      <c r="F415" s="546"/>
      <c r="G415" s="546"/>
      <c r="H415" s="59"/>
      <c r="I415" s="59"/>
    </row>
    <row r="416" spans="1:10" s="5" customFormat="1" ht="31.5" customHeight="1">
      <c r="A416" s="546"/>
      <c r="B416" s="546"/>
      <c r="C416" s="546"/>
      <c r="D416" s="546"/>
      <c r="E416" s="546"/>
      <c r="F416" s="546"/>
      <c r="G416" s="546"/>
      <c r="H416" s="59"/>
      <c r="I416" s="59"/>
    </row>
    <row r="417" spans="1:10" s="5" customFormat="1" ht="31.5" customHeight="1">
      <c r="A417" s="546"/>
      <c r="B417" s="546"/>
      <c r="C417" s="546"/>
      <c r="D417" s="546"/>
      <c r="E417" s="546"/>
      <c r="F417" s="546"/>
      <c r="G417" s="546"/>
      <c r="H417" s="59"/>
      <c r="I417" s="59"/>
    </row>
    <row r="418" spans="1:10" s="5" customFormat="1" ht="31.5" customHeight="1">
      <c r="A418" s="546"/>
      <c r="B418" s="546"/>
      <c r="C418" s="546"/>
      <c r="D418" s="546"/>
      <c r="E418" s="546"/>
      <c r="F418" s="546"/>
      <c r="G418" s="546"/>
      <c r="H418" s="59"/>
      <c r="I418" s="59"/>
    </row>
    <row r="419" spans="1:10" s="5" customFormat="1" ht="31.5" customHeight="1">
      <c r="A419" s="545" t="s">
        <v>27</v>
      </c>
      <c r="B419" s="545"/>
      <c r="C419" s="545"/>
      <c r="D419" s="545"/>
      <c r="E419" s="545"/>
      <c r="F419" s="545"/>
      <c r="G419" s="545"/>
      <c r="H419" s="59"/>
      <c r="I419" s="59"/>
    </row>
    <row r="420" spans="1:10" s="5" customFormat="1" ht="39" thickBot="1">
      <c r="A420" s="171" t="s">
        <v>187</v>
      </c>
      <c r="B420" s="172" t="s">
        <v>0</v>
      </c>
      <c r="C420" s="172" t="s">
        <v>1</v>
      </c>
      <c r="D420" s="173" t="s">
        <v>2</v>
      </c>
      <c r="E420" s="173" t="s">
        <v>3</v>
      </c>
      <c r="F420" s="174" t="s">
        <v>4</v>
      </c>
      <c r="G420" s="176" t="s">
        <v>185</v>
      </c>
      <c r="H420" s="59"/>
      <c r="I420" s="59"/>
    </row>
    <row r="421" spans="1:10" s="234" customFormat="1" ht="63" customHeight="1" thickBot="1">
      <c r="A421" s="195">
        <v>1</v>
      </c>
      <c r="B421" s="228" t="s">
        <v>481</v>
      </c>
      <c r="C421" s="228" t="s">
        <v>482</v>
      </c>
      <c r="D421" s="267">
        <v>480</v>
      </c>
      <c r="E421" s="268">
        <v>515</v>
      </c>
      <c r="F421" s="179">
        <f>E421/D421*1</f>
        <v>1.0729166666666667</v>
      </c>
      <c r="G421" s="240"/>
    </row>
    <row r="422" spans="1:10" s="234" customFormat="1" ht="79.5" customHeight="1" thickBot="1">
      <c r="A422" s="214">
        <v>2</v>
      </c>
      <c r="B422" s="228" t="s">
        <v>483</v>
      </c>
      <c r="C422" s="228" t="s">
        <v>484</v>
      </c>
      <c r="D422" s="267">
        <v>600</v>
      </c>
      <c r="E422" s="268">
        <v>603</v>
      </c>
      <c r="F422" s="217">
        <f>E422/D422*1</f>
        <v>1.0049999999999999</v>
      </c>
      <c r="G422" s="240"/>
    </row>
    <row r="423" spans="1:10" s="234" customFormat="1" ht="60.75" customHeight="1">
      <c r="A423" s="214">
        <v>3</v>
      </c>
      <c r="B423" s="228" t="s">
        <v>485</v>
      </c>
      <c r="C423" s="228" t="s">
        <v>486</v>
      </c>
      <c r="D423" s="267">
        <v>30</v>
      </c>
      <c r="E423" s="268">
        <v>18</v>
      </c>
      <c r="F423" s="217">
        <f>E423/D423*1</f>
        <v>0.6</v>
      </c>
      <c r="G423" s="240"/>
    </row>
    <row r="424" spans="1:10" s="234" customFormat="1" ht="54" customHeight="1">
      <c r="A424" s="214">
        <v>4</v>
      </c>
      <c r="B424" s="228" t="s">
        <v>487</v>
      </c>
      <c r="C424" s="228" t="s">
        <v>488</v>
      </c>
      <c r="D424" s="269">
        <v>100</v>
      </c>
      <c r="E424" s="270">
        <v>74</v>
      </c>
      <c r="F424" s="217">
        <f>E424/D424*1</f>
        <v>0.74</v>
      </c>
      <c r="G424" s="240"/>
      <c r="I424" s="234" t="s">
        <v>184</v>
      </c>
      <c r="J424" s="234" t="s">
        <v>183</v>
      </c>
    </row>
    <row r="425" spans="1:10" s="234" customFormat="1" ht="31.5" customHeight="1" thickBot="1">
      <c r="A425" s="513" t="s">
        <v>188</v>
      </c>
      <c r="B425" s="514"/>
      <c r="C425" s="514"/>
      <c r="D425" s="514"/>
      <c r="E425" s="514"/>
      <c r="F425" s="219">
        <f>SUM(F421:F424)/4</f>
        <v>0.85447916666666668</v>
      </c>
      <c r="G425" s="240"/>
      <c r="H425" s="244">
        <v>1</v>
      </c>
      <c r="I425" s="244">
        <f>H425-J425</f>
        <v>0.14552083333333332</v>
      </c>
      <c r="J425" s="244">
        <f>F425</f>
        <v>0.85447916666666668</v>
      </c>
    </row>
    <row r="426" spans="1:10" s="4" customFormat="1" ht="31.5" customHeight="1">
      <c r="A426" s="491"/>
      <c r="B426" s="491"/>
      <c r="C426" s="491"/>
      <c r="D426" s="491"/>
      <c r="E426" s="491"/>
      <c r="F426" s="491"/>
      <c r="G426" s="492"/>
      <c r="H426" s="47"/>
      <c r="I426" s="47"/>
    </row>
    <row r="427" spans="1:10" s="4" customFormat="1" ht="31.5" customHeight="1">
      <c r="A427" s="491"/>
      <c r="B427" s="491"/>
      <c r="C427" s="491"/>
      <c r="D427" s="491"/>
      <c r="E427" s="491"/>
      <c r="F427" s="491"/>
      <c r="G427" s="492"/>
      <c r="H427" s="47"/>
      <c r="I427" s="47"/>
    </row>
    <row r="428" spans="1:10" s="4" customFormat="1" ht="31.5" customHeight="1">
      <c r="A428" s="491"/>
      <c r="B428" s="491"/>
      <c r="C428" s="491"/>
      <c r="D428" s="491"/>
      <c r="E428" s="491"/>
      <c r="F428" s="491"/>
      <c r="G428" s="492"/>
      <c r="H428" s="47"/>
      <c r="I428" s="47"/>
    </row>
    <row r="429" spans="1:10" s="4" customFormat="1" ht="31.5" customHeight="1">
      <c r="A429" s="491"/>
      <c r="B429" s="491"/>
      <c r="C429" s="491"/>
      <c r="D429" s="491"/>
      <c r="E429" s="491"/>
      <c r="F429" s="491"/>
      <c r="G429" s="492"/>
      <c r="H429" s="47"/>
      <c r="I429" s="47"/>
    </row>
    <row r="430" spans="1:10" s="4" customFormat="1" ht="31.5" customHeight="1">
      <c r="A430" s="491"/>
      <c r="B430" s="491"/>
      <c r="C430" s="491"/>
      <c r="D430" s="491"/>
      <c r="E430" s="491"/>
      <c r="F430" s="491"/>
      <c r="G430" s="492"/>
      <c r="H430" s="47"/>
      <c r="I430" s="47"/>
    </row>
    <row r="431" spans="1:10" s="4" customFormat="1" ht="31.5" customHeight="1">
      <c r="A431" s="491"/>
      <c r="B431" s="491"/>
      <c r="C431" s="491"/>
      <c r="D431" s="491"/>
      <c r="E431" s="491"/>
      <c r="F431" s="491"/>
      <c r="G431" s="492"/>
      <c r="H431" s="47"/>
      <c r="I431" s="47"/>
    </row>
    <row r="432" spans="1:10" s="4" customFormat="1" ht="31.5" customHeight="1">
      <c r="A432" s="491"/>
      <c r="B432" s="491"/>
      <c r="C432" s="491"/>
      <c r="D432" s="491"/>
      <c r="E432" s="491"/>
      <c r="F432" s="491"/>
      <c r="G432" s="492"/>
      <c r="H432" s="47"/>
      <c r="I432" s="47"/>
    </row>
    <row r="433" spans="1:10" s="4" customFormat="1" ht="31.5" customHeight="1">
      <c r="A433" s="515"/>
      <c r="B433" s="515"/>
      <c r="C433" s="515"/>
      <c r="D433" s="515"/>
      <c r="E433" s="515"/>
      <c r="F433" s="515"/>
      <c r="G433" s="516"/>
      <c r="H433" s="47"/>
      <c r="I433" s="47"/>
    </row>
    <row r="434" spans="1:10" s="5" customFormat="1" ht="31.5" customHeight="1">
      <c r="A434" s="431" t="s">
        <v>28</v>
      </c>
      <c r="B434" s="432"/>
      <c r="C434" s="432"/>
      <c r="D434" s="432"/>
      <c r="E434" s="432"/>
      <c r="F434" s="432"/>
      <c r="G434" s="433"/>
      <c r="H434" s="59"/>
      <c r="I434" s="59"/>
    </row>
    <row r="435" spans="1:10" s="5" customFormat="1" ht="39" thickBot="1">
      <c r="A435" s="171" t="s">
        <v>187</v>
      </c>
      <c r="B435" s="172" t="s">
        <v>0</v>
      </c>
      <c r="C435" s="172" t="s">
        <v>1</v>
      </c>
      <c r="D435" s="173" t="s">
        <v>2</v>
      </c>
      <c r="E435" s="173" t="s">
        <v>3</v>
      </c>
      <c r="F435" s="174" t="s">
        <v>4</v>
      </c>
      <c r="G435" s="176" t="s">
        <v>185</v>
      </c>
      <c r="H435" s="59"/>
      <c r="I435" s="59"/>
    </row>
    <row r="436" spans="1:10" s="4" customFormat="1" ht="29.25" thickBot="1">
      <c r="A436" s="206">
        <v>1</v>
      </c>
      <c r="B436" s="525" t="s">
        <v>533</v>
      </c>
      <c r="C436" s="271" t="s">
        <v>534</v>
      </c>
      <c r="D436" s="253">
        <v>3</v>
      </c>
      <c r="E436" s="272">
        <v>1</v>
      </c>
      <c r="F436" s="191">
        <f>E436/D436*1</f>
        <v>0.33333333333333331</v>
      </c>
      <c r="G436" s="240"/>
      <c r="H436" s="47"/>
      <c r="I436" s="47"/>
    </row>
    <row r="437" spans="1:10" s="4" customFormat="1" ht="57" customHeight="1" thickBot="1">
      <c r="A437" s="206">
        <v>2</v>
      </c>
      <c r="B437" s="525"/>
      <c r="C437" s="273" t="s">
        <v>535</v>
      </c>
      <c r="D437" s="253">
        <v>29</v>
      </c>
      <c r="E437" s="272">
        <v>29</v>
      </c>
      <c r="F437" s="191">
        <f>E437/D437*1</f>
        <v>1</v>
      </c>
      <c r="G437" s="240"/>
      <c r="H437" s="47"/>
      <c r="I437" s="47"/>
    </row>
    <row r="438" spans="1:10" s="4" customFormat="1" ht="42.75" customHeight="1" thickBot="1">
      <c r="A438" s="206">
        <v>3</v>
      </c>
      <c r="B438" s="274" t="s">
        <v>536</v>
      </c>
      <c r="C438" s="275" t="s">
        <v>537</v>
      </c>
      <c r="D438" s="253">
        <v>1</v>
      </c>
      <c r="E438" s="272">
        <v>1</v>
      </c>
      <c r="F438" s="191">
        <f t="shared" ref="F438:F442" si="24">E438/D438*1</f>
        <v>1</v>
      </c>
      <c r="G438" s="255"/>
      <c r="H438" s="47"/>
      <c r="I438" s="47"/>
    </row>
    <row r="439" spans="1:10" s="4" customFormat="1" ht="21" thickBot="1">
      <c r="A439" s="206">
        <v>4</v>
      </c>
      <c r="B439" s="274" t="s">
        <v>538</v>
      </c>
      <c r="C439" s="275" t="s">
        <v>539</v>
      </c>
      <c r="D439" s="253">
        <v>210</v>
      </c>
      <c r="E439" s="272">
        <v>210</v>
      </c>
      <c r="F439" s="191">
        <f t="shared" si="24"/>
        <v>1</v>
      </c>
      <c r="G439" s="255"/>
      <c r="H439" s="47"/>
      <c r="I439" s="47"/>
    </row>
    <row r="440" spans="1:10" s="4" customFormat="1" ht="21" thickBot="1">
      <c r="A440" s="206">
        <v>5</v>
      </c>
      <c r="B440" s="273" t="s">
        <v>540</v>
      </c>
      <c r="C440" s="275" t="s">
        <v>541</v>
      </c>
      <c r="D440" s="253">
        <v>2</v>
      </c>
      <c r="E440" s="272">
        <v>0</v>
      </c>
      <c r="F440" s="191">
        <f t="shared" si="24"/>
        <v>0</v>
      </c>
      <c r="G440" s="334" t="s">
        <v>607</v>
      </c>
      <c r="H440" s="47"/>
      <c r="I440" s="47"/>
    </row>
    <row r="441" spans="1:10" s="4" customFormat="1" ht="29.25" thickBot="1">
      <c r="A441" s="206">
        <v>6</v>
      </c>
      <c r="B441" s="273" t="s">
        <v>542</v>
      </c>
      <c r="C441" s="275" t="s">
        <v>543</v>
      </c>
      <c r="D441" s="253">
        <v>29</v>
      </c>
      <c r="E441" s="272">
        <v>29</v>
      </c>
      <c r="F441" s="191">
        <f t="shared" si="24"/>
        <v>1</v>
      </c>
      <c r="G441" s="255"/>
      <c r="H441" s="47"/>
      <c r="I441" s="47"/>
    </row>
    <row r="442" spans="1:10" s="4" customFormat="1" ht="23.25" customHeight="1" thickBot="1">
      <c r="A442" s="206">
        <v>7</v>
      </c>
      <c r="B442" s="273" t="s">
        <v>544</v>
      </c>
      <c r="C442" s="275" t="s">
        <v>545</v>
      </c>
      <c r="D442" s="254">
        <v>29</v>
      </c>
      <c r="E442" s="276">
        <v>23</v>
      </c>
      <c r="F442" s="191">
        <f t="shared" si="24"/>
        <v>0.7931034482758621</v>
      </c>
      <c r="G442" s="255"/>
      <c r="H442" s="335"/>
      <c r="I442" s="335" t="s">
        <v>184</v>
      </c>
      <c r="J442" s="335" t="s">
        <v>183</v>
      </c>
    </row>
    <row r="443" spans="1:10" s="4" customFormat="1" ht="21" thickBot="1">
      <c r="A443" s="437" t="s">
        <v>188</v>
      </c>
      <c r="B443" s="438"/>
      <c r="C443" s="438"/>
      <c r="D443" s="438"/>
      <c r="E443" s="439"/>
      <c r="F443" s="219">
        <f>SUM(F436:F442)/7</f>
        <v>0.73234811165845648</v>
      </c>
      <c r="G443" s="240"/>
      <c r="H443" s="336">
        <v>1</v>
      </c>
      <c r="I443" s="336">
        <f>H443-J443</f>
        <v>0.26765188834154352</v>
      </c>
      <c r="J443" s="336">
        <f>F443</f>
        <v>0.73234811165845648</v>
      </c>
    </row>
    <row r="444" spans="1:10" s="4" customFormat="1" ht="31.5" customHeight="1">
      <c r="A444" s="440"/>
      <c r="B444" s="440"/>
      <c r="C444" s="440"/>
      <c r="D444" s="440"/>
      <c r="E444" s="440"/>
      <c r="F444" s="440"/>
      <c r="G444" s="441"/>
      <c r="H444" s="47"/>
      <c r="I444" s="47"/>
    </row>
    <row r="445" spans="1:10" s="4" customFormat="1" ht="31.5" customHeight="1">
      <c r="A445" s="440"/>
      <c r="B445" s="440"/>
      <c r="C445" s="440"/>
      <c r="D445" s="440"/>
      <c r="E445" s="440"/>
      <c r="F445" s="440"/>
      <c r="G445" s="441"/>
      <c r="H445" s="47"/>
      <c r="I445" s="47"/>
    </row>
    <row r="446" spans="1:10" s="4" customFormat="1" ht="31.5" customHeight="1">
      <c r="A446" s="440"/>
      <c r="B446" s="440"/>
      <c r="C446" s="440"/>
      <c r="D446" s="440"/>
      <c r="E446" s="440"/>
      <c r="F446" s="440"/>
      <c r="G446" s="441"/>
      <c r="H446" s="47"/>
      <c r="I446" s="47"/>
    </row>
    <row r="447" spans="1:10" s="4" customFormat="1" ht="31.5" customHeight="1">
      <c r="A447" s="440"/>
      <c r="B447" s="440"/>
      <c r="C447" s="440"/>
      <c r="D447" s="440"/>
      <c r="E447" s="440"/>
      <c r="F447" s="440"/>
      <c r="G447" s="441"/>
      <c r="H447" s="47"/>
      <c r="I447" s="47"/>
    </row>
    <row r="448" spans="1:10" s="4" customFormat="1" ht="31.5" customHeight="1">
      <c r="A448" s="440"/>
      <c r="B448" s="440"/>
      <c r="C448" s="440"/>
      <c r="D448" s="440"/>
      <c r="E448" s="440"/>
      <c r="F448" s="440"/>
      <c r="G448" s="441"/>
      <c r="H448" s="47"/>
      <c r="I448" s="47"/>
    </row>
    <row r="449" spans="1:10" s="4" customFormat="1" ht="31.5" customHeight="1">
      <c r="A449" s="440"/>
      <c r="B449" s="440"/>
      <c r="C449" s="440"/>
      <c r="D449" s="440"/>
      <c r="E449" s="440"/>
      <c r="F449" s="440"/>
      <c r="G449" s="441"/>
      <c r="H449" s="47"/>
      <c r="I449" s="47"/>
    </row>
    <row r="450" spans="1:10" s="4" customFormat="1" ht="31.5" customHeight="1">
      <c r="A450" s="440"/>
      <c r="B450" s="440"/>
      <c r="C450" s="440"/>
      <c r="D450" s="440"/>
      <c r="E450" s="440"/>
      <c r="F450" s="440"/>
      <c r="G450" s="441"/>
      <c r="H450" s="47"/>
      <c r="I450" s="47"/>
    </row>
    <row r="451" spans="1:10" s="4" customFormat="1" ht="31.5" customHeight="1">
      <c r="A451" s="442"/>
      <c r="B451" s="442"/>
      <c r="C451" s="442"/>
      <c r="D451" s="442"/>
      <c r="E451" s="442"/>
      <c r="F451" s="442"/>
      <c r="G451" s="443"/>
      <c r="H451" s="47"/>
      <c r="I451" s="47"/>
    </row>
    <row r="452" spans="1:10" s="5" customFormat="1" ht="31.5" customHeight="1">
      <c r="A452" s="431" t="s">
        <v>29</v>
      </c>
      <c r="B452" s="432"/>
      <c r="C452" s="432"/>
      <c r="D452" s="432"/>
      <c r="E452" s="432"/>
      <c r="F452" s="432"/>
      <c r="G452" s="433"/>
      <c r="H452" s="59"/>
      <c r="I452" s="59"/>
    </row>
    <row r="453" spans="1:10" s="5" customFormat="1" ht="46.5" customHeight="1" thickBot="1">
      <c r="A453" s="171" t="s">
        <v>187</v>
      </c>
      <c r="B453" s="172" t="s">
        <v>0</v>
      </c>
      <c r="C453" s="171" t="s">
        <v>1</v>
      </c>
      <c r="D453" s="173" t="s">
        <v>2</v>
      </c>
      <c r="E453" s="173" t="s">
        <v>3</v>
      </c>
      <c r="F453" s="174" t="s">
        <v>4</v>
      </c>
      <c r="G453" s="187" t="s">
        <v>185</v>
      </c>
      <c r="H453" s="59"/>
      <c r="I453" s="59"/>
    </row>
    <row r="454" spans="1:10" s="4" customFormat="1" ht="36" customHeight="1" thickBot="1">
      <c r="A454" s="337">
        <v>1</v>
      </c>
      <c r="B454" s="496" t="s">
        <v>608</v>
      </c>
      <c r="C454" s="342" t="s">
        <v>609</v>
      </c>
      <c r="D454" s="338">
        <v>10</v>
      </c>
      <c r="E454" s="338">
        <v>10</v>
      </c>
      <c r="F454" s="310">
        <f t="shared" ref="F454:F462" si="25">E454/D454*1</f>
        <v>1</v>
      </c>
      <c r="G454" s="333"/>
      <c r="H454" s="47"/>
      <c r="I454" s="47"/>
    </row>
    <row r="455" spans="1:10" s="4" customFormat="1" ht="21" thickBot="1">
      <c r="A455" s="337">
        <v>2</v>
      </c>
      <c r="B455" s="496"/>
      <c r="C455" s="342" t="s">
        <v>610</v>
      </c>
      <c r="D455" s="338">
        <v>20</v>
      </c>
      <c r="E455" s="338">
        <v>0</v>
      </c>
      <c r="F455" s="310">
        <f t="shared" si="25"/>
        <v>0</v>
      </c>
      <c r="G455" s="333"/>
      <c r="H455" s="47"/>
      <c r="I455" s="47"/>
    </row>
    <row r="456" spans="1:10" s="4" customFormat="1" ht="21" thickBot="1">
      <c r="A456" s="337">
        <v>3</v>
      </c>
      <c r="B456" s="496"/>
      <c r="C456" s="342" t="s">
        <v>611</v>
      </c>
      <c r="D456" s="338">
        <v>50</v>
      </c>
      <c r="E456" s="338">
        <v>50</v>
      </c>
      <c r="F456" s="310">
        <f t="shared" si="25"/>
        <v>1</v>
      </c>
      <c r="G456" s="333"/>
      <c r="H456" s="47"/>
      <c r="I456" s="47"/>
    </row>
    <row r="457" spans="1:10" s="4" customFormat="1" ht="30.75" thickBot="1">
      <c r="A457" s="337">
        <v>4</v>
      </c>
      <c r="B457" s="496"/>
      <c r="C457" s="342" t="s">
        <v>612</v>
      </c>
      <c r="D457" s="338">
        <v>30</v>
      </c>
      <c r="E457" s="338">
        <v>30</v>
      </c>
      <c r="F457" s="310">
        <f t="shared" si="25"/>
        <v>1</v>
      </c>
      <c r="G457" s="333"/>
      <c r="H457" s="47"/>
      <c r="I457" s="47"/>
    </row>
    <row r="458" spans="1:10" s="4" customFormat="1" ht="21" thickBot="1">
      <c r="A458" s="337">
        <v>5</v>
      </c>
      <c r="B458" s="343" t="s">
        <v>613</v>
      </c>
      <c r="C458" s="342" t="s">
        <v>614</v>
      </c>
      <c r="D458" s="338">
        <v>1</v>
      </c>
      <c r="E458" s="338">
        <v>1</v>
      </c>
      <c r="F458" s="310">
        <f t="shared" ref="F458:F460" si="26">E458/D458*1</f>
        <v>1</v>
      </c>
      <c r="G458" s="344"/>
      <c r="H458" s="47"/>
      <c r="I458" s="47"/>
    </row>
    <row r="459" spans="1:10" s="4" customFormat="1" ht="45.75" thickBot="1">
      <c r="A459" s="337">
        <v>6</v>
      </c>
      <c r="B459" s="343"/>
      <c r="C459" s="345" t="s">
        <v>615</v>
      </c>
      <c r="D459" s="338">
        <v>3</v>
      </c>
      <c r="E459" s="338">
        <v>3</v>
      </c>
      <c r="F459" s="310">
        <f t="shared" si="26"/>
        <v>1</v>
      </c>
      <c r="G459" s="344"/>
      <c r="H459" s="47"/>
      <c r="I459" s="47"/>
    </row>
    <row r="460" spans="1:10" s="4" customFormat="1" ht="21" thickBot="1">
      <c r="A460" s="337">
        <v>7</v>
      </c>
      <c r="B460" s="526" t="s">
        <v>616</v>
      </c>
      <c r="C460" s="345" t="s">
        <v>617</v>
      </c>
      <c r="D460" s="338">
        <v>12</v>
      </c>
      <c r="E460" s="338">
        <v>12</v>
      </c>
      <c r="F460" s="310">
        <f t="shared" si="26"/>
        <v>1</v>
      </c>
      <c r="G460" s="344"/>
      <c r="H460" s="47"/>
      <c r="I460" s="47"/>
    </row>
    <row r="461" spans="1:10" s="4" customFormat="1" ht="30">
      <c r="A461" s="337">
        <v>8</v>
      </c>
      <c r="B461" s="527"/>
      <c r="C461" s="345" t="s">
        <v>618</v>
      </c>
      <c r="D461" s="338">
        <v>1</v>
      </c>
      <c r="E461" s="338">
        <v>1</v>
      </c>
      <c r="F461" s="310">
        <f t="shared" si="25"/>
        <v>1</v>
      </c>
      <c r="G461" s="333"/>
      <c r="H461" s="47"/>
      <c r="I461" s="47"/>
    </row>
    <row r="462" spans="1:10" s="4" customFormat="1" ht="45" thickBot="1">
      <c r="A462" s="337">
        <v>9</v>
      </c>
      <c r="B462" s="528"/>
      <c r="C462" s="345" t="s">
        <v>619</v>
      </c>
      <c r="D462" s="339">
        <v>200</v>
      </c>
      <c r="E462" s="339">
        <v>200</v>
      </c>
      <c r="F462" s="340">
        <f t="shared" si="25"/>
        <v>1</v>
      </c>
      <c r="G462" s="333"/>
      <c r="H462" s="335"/>
      <c r="I462" s="335" t="s">
        <v>184</v>
      </c>
      <c r="J462" s="335" t="s">
        <v>183</v>
      </c>
    </row>
    <row r="463" spans="1:10" s="5" customFormat="1" ht="31.5" customHeight="1">
      <c r="A463" s="435" t="s">
        <v>188</v>
      </c>
      <c r="B463" s="435"/>
      <c r="C463" s="435"/>
      <c r="D463" s="435"/>
      <c r="E463" s="436"/>
      <c r="F463" s="341">
        <f>SUM(F454:F462)/9</f>
        <v>0.88888888888888884</v>
      </c>
      <c r="G463" s="346"/>
      <c r="H463" s="336">
        <v>1</v>
      </c>
      <c r="I463" s="336">
        <f>H463-J463</f>
        <v>0.11111111111111116</v>
      </c>
      <c r="J463" s="336">
        <f>F463</f>
        <v>0.88888888888888884</v>
      </c>
    </row>
    <row r="464" spans="1:10" s="5" customFormat="1" ht="31.5" customHeight="1">
      <c r="A464" s="434"/>
      <c r="B464" s="434"/>
      <c r="C464" s="434"/>
      <c r="D464" s="434"/>
      <c r="E464" s="434"/>
      <c r="F464" s="434"/>
      <c r="G464" s="434"/>
      <c r="H464" s="59"/>
      <c r="I464" s="59"/>
    </row>
    <row r="465" spans="1:10" s="5" customFormat="1" ht="31.5" customHeight="1">
      <c r="A465" s="434"/>
      <c r="B465" s="434"/>
      <c r="C465" s="434"/>
      <c r="D465" s="434"/>
      <c r="E465" s="434"/>
      <c r="F465" s="434"/>
      <c r="G465" s="434"/>
      <c r="H465" s="59"/>
      <c r="I465" s="59"/>
    </row>
    <row r="466" spans="1:10" s="5" customFormat="1" ht="31.5" customHeight="1">
      <c r="A466" s="434"/>
      <c r="B466" s="434"/>
      <c r="C466" s="434"/>
      <c r="D466" s="434"/>
      <c r="E466" s="434"/>
      <c r="F466" s="434"/>
      <c r="G466" s="434"/>
      <c r="H466" s="59"/>
      <c r="I466" s="59"/>
    </row>
    <row r="467" spans="1:10" s="5" customFormat="1" ht="31.5" customHeight="1">
      <c r="A467" s="434"/>
      <c r="B467" s="434"/>
      <c r="C467" s="434"/>
      <c r="D467" s="434"/>
      <c r="E467" s="434"/>
      <c r="F467" s="434"/>
      <c r="G467" s="434"/>
      <c r="H467" s="59"/>
      <c r="I467" s="59"/>
    </row>
    <row r="468" spans="1:10" s="5" customFormat="1" ht="31.5" customHeight="1">
      <c r="A468" s="434"/>
      <c r="B468" s="434"/>
      <c r="C468" s="434"/>
      <c r="D468" s="434"/>
      <c r="E468" s="434"/>
      <c r="F468" s="434"/>
      <c r="G468" s="434"/>
      <c r="H468" s="59"/>
      <c r="I468" s="59"/>
    </row>
    <row r="469" spans="1:10" s="5" customFormat="1" ht="31.5" customHeight="1">
      <c r="A469" s="434"/>
      <c r="B469" s="434"/>
      <c r="C469" s="434"/>
      <c r="D469" s="434"/>
      <c r="E469" s="434"/>
      <c r="F469" s="434"/>
      <c r="G469" s="434"/>
      <c r="H469" s="59"/>
      <c r="I469" s="59"/>
    </row>
    <row r="470" spans="1:10" s="5" customFormat="1" ht="31.5" customHeight="1">
      <c r="A470" s="434"/>
      <c r="B470" s="434"/>
      <c r="C470" s="434"/>
      <c r="D470" s="434"/>
      <c r="E470" s="434"/>
      <c r="F470" s="434"/>
      <c r="G470" s="434"/>
      <c r="H470" s="59"/>
      <c r="I470" s="59"/>
    </row>
    <row r="471" spans="1:10" s="5" customFormat="1" ht="31.5" customHeight="1">
      <c r="A471" s="434"/>
      <c r="B471" s="434"/>
      <c r="C471" s="434"/>
      <c r="D471" s="434"/>
      <c r="E471" s="434"/>
      <c r="F471" s="434"/>
      <c r="G471" s="434"/>
      <c r="H471" s="59"/>
      <c r="I471" s="59"/>
    </row>
    <row r="472" spans="1:10" s="5" customFormat="1" ht="31.5" customHeight="1">
      <c r="A472" s="431" t="s">
        <v>554</v>
      </c>
      <c r="B472" s="432"/>
      <c r="C472" s="432"/>
      <c r="D472" s="432"/>
      <c r="E472" s="432"/>
      <c r="F472" s="432"/>
      <c r="G472" s="433"/>
      <c r="H472" s="59"/>
      <c r="I472" s="59"/>
    </row>
    <row r="473" spans="1:10" s="5" customFormat="1" ht="41.25" customHeight="1" thickBot="1">
      <c r="A473" s="171" t="s">
        <v>187</v>
      </c>
      <c r="B473" s="172" t="s">
        <v>0</v>
      </c>
      <c r="C473" s="171" t="s">
        <v>1</v>
      </c>
      <c r="D473" s="173" t="s">
        <v>2</v>
      </c>
      <c r="E473" s="173" t="s">
        <v>3</v>
      </c>
      <c r="F473" s="174" t="s">
        <v>4</v>
      </c>
      <c r="G473" s="187" t="s">
        <v>185</v>
      </c>
      <c r="H473" s="59"/>
      <c r="I473" s="59"/>
    </row>
    <row r="474" spans="1:10" s="4" customFormat="1" ht="45.75" customHeight="1" thickBot="1">
      <c r="A474" s="347">
        <v>1</v>
      </c>
      <c r="B474" s="348" t="s">
        <v>546</v>
      </c>
      <c r="C474" s="349" t="s">
        <v>547</v>
      </c>
      <c r="D474" s="308">
        <v>1</v>
      </c>
      <c r="E474" s="309">
        <v>1</v>
      </c>
      <c r="F474" s="310">
        <f>E474/D474*1</f>
        <v>1</v>
      </c>
      <c r="G474" s="333"/>
      <c r="H474" s="47"/>
      <c r="I474" s="47"/>
    </row>
    <row r="475" spans="1:10" s="4" customFormat="1" ht="48.75" customHeight="1" thickBot="1">
      <c r="A475" s="350">
        <v>2</v>
      </c>
      <c r="B475" s="351" t="s">
        <v>548</v>
      </c>
      <c r="C475" s="349" t="s">
        <v>549</v>
      </c>
      <c r="D475" s="308">
        <v>300</v>
      </c>
      <c r="E475" s="309">
        <v>300</v>
      </c>
      <c r="F475" s="312">
        <f>E475/D475*1</f>
        <v>1</v>
      </c>
      <c r="G475" s="333"/>
      <c r="H475" s="47"/>
      <c r="I475" s="47"/>
    </row>
    <row r="476" spans="1:10" s="4" customFormat="1" ht="45" customHeight="1">
      <c r="A476" s="350">
        <v>3</v>
      </c>
      <c r="B476" s="352" t="s">
        <v>550</v>
      </c>
      <c r="C476" s="351" t="s">
        <v>551</v>
      </c>
      <c r="D476" s="308">
        <v>1</v>
      </c>
      <c r="E476" s="309">
        <v>0.1</v>
      </c>
      <c r="F476" s="312">
        <f>E476/D476*1</f>
        <v>0.1</v>
      </c>
      <c r="G476" s="333"/>
      <c r="H476" s="47"/>
      <c r="I476" s="47"/>
    </row>
    <row r="477" spans="1:10" s="4" customFormat="1" ht="69.75" customHeight="1">
      <c r="A477" s="350">
        <v>4</v>
      </c>
      <c r="B477" s="352" t="s">
        <v>552</v>
      </c>
      <c r="C477" s="352" t="s">
        <v>553</v>
      </c>
      <c r="D477" s="353">
        <v>3</v>
      </c>
      <c r="E477" s="354">
        <v>3</v>
      </c>
      <c r="F477" s="355">
        <f>E477/D477*1</f>
        <v>1</v>
      </c>
      <c r="G477" s="333"/>
      <c r="H477" s="356"/>
      <c r="I477" s="356" t="s">
        <v>184</v>
      </c>
      <c r="J477" s="356" t="s">
        <v>183</v>
      </c>
    </row>
    <row r="478" spans="1:10" s="5" customFormat="1" ht="31.5" customHeight="1" thickBot="1">
      <c r="A478" s="524" t="s">
        <v>188</v>
      </c>
      <c r="B478" s="524"/>
      <c r="C478" s="524"/>
      <c r="D478" s="524"/>
      <c r="E478" s="524"/>
      <c r="F478" s="186">
        <f>SUM(F474:F477)/4</f>
        <v>0.77500000000000002</v>
      </c>
      <c r="G478" s="333"/>
      <c r="H478" s="357">
        <v>1</v>
      </c>
      <c r="I478" s="357">
        <f>H478-J478</f>
        <v>0.22499999999999998</v>
      </c>
      <c r="J478" s="357">
        <f>F478</f>
        <v>0.77500000000000002</v>
      </c>
    </row>
    <row r="479" spans="1:10" s="5" customFormat="1" ht="31.5" customHeight="1">
      <c r="A479" s="415"/>
      <c r="B479" s="415"/>
      <c r="C479" s="415"/>
      <c r="D479" s="415"/>
      <c r="E479" s="415"/>
      <c r="F479" s="415"/>
      <c r="G479" s="416"/>
      <c r="H479" s="59"/>
      <c r="I479" s="59"/>
    </row>
    <row r="480" spans="1:10" s="5" customFormat="1" ht="31.5" customHeight="1">
      <c r="A480" s="415"/>
      <c r="B480" s="415"/>
      <c r="C480" s="415"/>
      <c r="D480" s="415"/>
      <c r="E480" s="415"/>
      <c r="F480" s="415"/>
      <c r="G480" s="416"/>
      <c r="H480" s="59"/>
      <c r="I480" s="59"/>
    </row>
    <row r="481" spans="1:9" s="5" customFormat="1" ht="31.5" customHeight="1">
      <c r="A481" s="415"/>
      <c r="B481" s="415"/>
      <c r="C481" s="415"/>
      <c r="D481" s="415"/>
      <c r="E481" s="415"/>
      <c r="F481" s="415"/>
      <c r="G481" s="416"/>
      <c r="H481" s="59"/>
      <c r="I481" s="59"/>
    </row>
    <row r="482" spans="1:9" s="5" customFormat="1" ht="31.5" customHeight="1">
      <c r="A482" s="415"/>
      <c r="B482" s="415"/>
      <c r="C482" s="415"/>
      <c r="D482" s="415"/>
      <c r="E482" s="415"/>
      <c r="F482" s="415"/>
      <c r="G482" s="416"/>
      <c r="H482" s="59"/>
      <c r="I482" s="59"/>
    </row>
    <row r="483" spans="1:9" s="5" customFormat="1" ht="31.5" customHeight="1">
      <c r="A483" s="415"/>
      <c r="B483" s="415"/>
      <c r="C483" s="415"/>
      <c r="D483" s="415"/>
      <c r="E483" s="415"/>
      <c r="F483" s="415"/>
      <c r="G483" s="416"/>
      <c r="H483" s="59"/>
      <c r="I483" s="59"/>
    </row>
    <row r="484" spans="1:9" s="5" customFormat="1" ht="31.5" customHeight="1">
      <c r="A484" s="415"/>
      <c r="B484" s="415"/>
      <c r="C484" s="415"/>
      <c r="D484" s="415"/>
      <c r="E484" s="415"/>
      <c r="F484" s="415"/>
      <c r="G484" s="416"/>
      <c r="H484" s="59"/>
      <c r="I484" s="59"/>
    </row>
    <row r="485" spans="1:9" s="5" customFormat="1" ht="31.5" customHeight="1">
      <c r="A485" s="415"/>
      <c r="B485" s="415"/>
      <c r="C485" s="415"/>
      <c r="D485" s="415"/>
      <c r="E485" s="415"/>
      <c r="F485" s="415"/>
      <c r="G485" s="416"/>
      <c r="H485" s="59"/>
      <c r="I485" s="59"/>
    </row>
    <row r="486" spans="1:9" s="5" customFormat="1" ht="31.5" customHeight="1">
      <c r="A486" s="417"/>
      <c r="B486" s="417"/>
      <c r="C486" s="417"/>
      <c r="D486" s="417"/>
      <c r="E486" s="417"/>
      <c r="F486" s="417"/>
      <c r="G486" s="418"/>
      <c r="H486" s="59"/>
      <c r="I486" s="59"/>
    </row>
    <row r="487" spans="1:9" s="5" customFormat="1" ht="31.5" customHeight="1">
      <c r="A487" s="431" t="s">
        <v>30</v>
      </c>
      <c r="B487" s="432"/>
      <c r="C487" s="432"/>
      <c r="D487" s="432"/>
      <c r="E487" s="432"/>
      <c r="F487" s="432"/>
      <c r="G487" s="433"/>
      <c r="H487" s="59"/>
      <c r="I487" s="59"/>
    </row>
    <row r="488" spans="1:9" s="5" customFormat="1" ht="31.5" customHeight="1" thickBot="1">
      <c r="A488" s="111" t="s">
        <v>187</v>
      </c>
      <c r="B488" s="41" t="s">
        <v>0</v>
      </c>
      <c r="C488" s="40" t="s">
        <v>1</v>
      </c>
      <c r="D488" s="42" t="s">
        <v>2</v>
      </c>
      <c r="E488" s="42" t="s">
        <v>3</v>
      </c>
      <c r="F488" s="43" t="s">
        <v>4</v>
      </c>
      <c r="G488" s="112" t="s">
        <v>185</v>
      </c>
      <c r="H488" s="59"/>
      <c r="I488" s="59"/>
    </row>
    <row r="489" spans="1:9" s="5" customFormat="1" ht="31.5" customHeight="1">
      <c r="A489" s="61">
        <v>1</v>
      </c>
      <c r="B489" s="71"/>
      <c r="C489" s="71"/>
      <c r="D489" s="46">
        <v>0</v>
      </c>
      <c r="E489" s="46">
        <v>0</v>
      </c>
      <c r="F489" s="53" t="e">
        <f>E489/D489*1</f>
        <v>#DIV/0!</v>
      </c>
      <c r="G489" s="134"/>
      <c r="H489" s="59"/>
      <c r="I489" s="59"/>
    </row>
    <row r="490" spans="1:9" s="5" customFormat="1" ht="31.5" customHeight="1">
      <c r="A490" s="101">
        <v>2</v>
      </c>
      <c r="B490" s="74"/>
      <c r="C490" s="74"/>
      <c r="D490" s="48">
        <v>0</v>
      </c>
      <c r="E490" s="48">
        <v>0</v>
      </c>
      <c r="F490" s="66" t="e">
        <f>E490/D490*1</f>
        <v>#DIV/0!</v>
      </c>
      <c r="G490" s="134"/>
      <c r="H490" s="59"/>
      <c r="I490" s="59"/>
    </row>
    <row r="491" spans="1:9" s="5" customFormat="1" ht="31.5" customHeight="1">
      <c r="A491" s="101">
        <v>3</v>
      </c>
      <c r="B491" s="74"/>
      <c r="C491" s="74"/>
      <c r="D491" s="48">
        <v>0</v>
      </c>
      <c r="E491" s="48">
        <v>0</v>
      </c>
      <c r="F491" s="66" t="e">
        <f>E491/D491*1</f>
        <v>#DIV/0!</v>
      </c>
      <c r="G491" s="134"/>
      <c r="H491" s="59"/>
      <c r="I491" s="59"/>
    </row>
    <row r="492" spans="1:9" s="5" customFormat="1" ht="31.5" customHeight="1">
      <c r="A492" s="101">
        <v>4</v>
      </c>
      <c r="B492" s="74"/>
      <c r="C492" s="74"/>
      <c r="D492" s="48">
        <v>0</v>
      </c>
      <c r="E492" s="48">
        <v>0</v>
      </c>
      <c r="F492" s="66" t="e">
        <f>E492/D492*1</f>
        <v>#DIV/0!</v>
      </c>
      <c r="G492" s="134"/>
      <c r="H492" s="59"/>
      <c r="I492" s="59"/>
    </row>
    <row r="493" spans="1:9" s="5" customFormat="1" ht="31.5" customHeight="1">
      <c r="A493" s="101">
        <v>5</v>
      </c>
      <c r="B493" s="74"/>
      <c r="C493" s="74"/>
      <c r="D493" s="48">
        <v>0</v>
      </c>
      <c r="E493" s="48">
        <v>0</v>
      </c>
      <c r="F493" s="66" t="e">
        <f>E493/D493*1</f>
        <v>#DIV/0!</v>
      </c>
      <c r="G493" s="134"/>
      <c r="H493" s="59"/>
      <c r="I493" s="59"/>
    </row>
    <row r="494" spans="1:9" s="5" customFormat="1" ht="31.5" customHeight="1">
      <c r="A494" s="510" t="s">
        <v>188</v>
      </c>
      <c r="B494" s="511"/>
      <c r="C494" s="511"/>
      <c r="D494" s="511"/>
      <c r="E494" s="512"/>
      <c r="F494" s="136">
        <v>0</v>
      </c>
      <c r="G494" s="156"/>
      <c r="H494" s="59"/>
      <c r="I494" s="59"/>
    </row>
    <row r="495" spans="1:9" s="5" customFormat="1" ht="31.5" customHeight="1">
      <c r="A495" s="434"/>
      <c r="B495" s="434"/>
      <c r="C495" s="434"/>
      <c r="D495" s="434"/>
      <c r="E495" s="434"/>
      <c r="F495" s="434"/>
      <c r="G495" s="434"/>
      <c r="H495" s="59"/>
      <c r="I495" s="59"/>
    </row>
    <row r="496" spans="1:9" s="5" customFormat="1" ht="31.5" customHeight="1">
      <c r="A496" s="434"/>
      <c r="B496" s="434"/>
      <c r="C496" s="434"/>
      <c r="D496" s="434"/>
      <c r="E496" s="434"/>
      <c r="F496" s="434"/>
      <c r="G496" s="434"/>
      <c r="H496" s="59"/>
      <c r="I496" s="59"/>
    </row>
    <row r="497" spans="1:10" s="5" customFormat="1" ht="31.5" customHeight="1">
      <c r="A497" s="434"/>
      <c r="B497" s="434"/>
      <c r="C497" s="434"/>
      <c r="D497" s="434"/>
      <c r="E497" s="434"/>
      <c r="F497" s="434"/>
      <c r="G497" s="434"/>
      <c r="H497" s="59"/>
      <c r="I497" s="59"/>
    </row>
    <row r="498" spans="1:10" s="5" customFormat="1" ht="31.5" customHeight="1">
      <c r="A498" s="434"/>
      <c r="B498" s="434"/>
      <c r="C498" s="434"/>
      <c r="D498" s="434"/>
      <c r="E498" s="434"/>
      <c r="F498" s="434"/>
      <c r="G498" s="434"/>
      <c r="H498" s="59"/>
      <c r="I498" s="59"/>
    </row>
    <row r="499" spans="1:10" s="5" customFormat="1" ht="31.5" customHeight="1">
      <c r="A499" s="434"/>
      <c r="B499" s="434"/>
      <c r="C499" s="434"/>
      <c r="D499" s="434"/>
      <c r="E499" s="434"/>
      <c r="F499" s="434"/>
      <c r="G499" s="434"/>
      <c r="H499" s="59"/>
      <c r="I499" s="59"/>
    </row>
    <row r="500" spans="1:10" s="5" customFormat="1" ht="31.5" customHeight="1">
      <c r="A500" s="434"/>
      <c r="B500" s="434"/>
      <c r="C500" s="434"/>
      <c r="D500" s="434"/>
      <c r="E500" s="434"/>
      <c r="F500" s="434"/>
      <c r="G500" s="434"/>
      <c r="H500" s="59"/>
      <c r="I500" s="59"/>
    </row>
    <row r="501" spans="1:10" s="5" customFormat="1" ht="31.5" customHeight="1">
      <c r="A501" s="434"/>
      <c r="B501" s="434"/>
      <c r="C501" s="434"/>
      <c r="D501" s="434"/>
      <c r="E501" s="434"/>
      <c r="F501" s="434"/>
      <c r="G501" s="434"/>
      <c r="H501" s="59"/>
      <c r="I501" s="59"/>
    </row>
    <row r="502" spans="1:10" s="5" customFormat="1" ht="31.5" customHeight="1">
      <c r="A502" s="434"/>
      <c r="B502" s="434"/>
      <c r="C502" s="434"/>
      <c r="D502" s="434"/>
      <c r="E502" s="434"/>
      <c r="F502" s="434"/>
      <c r="G502" s="434"/>
      <c r="H502" s="59"/>
      <c r="I502" s="59"/>
    </row>
    <row r="503" spans="1:10" s="5" customFormat="1" ht="31.5" customHeight="1">
      <c r="A503" s="488" t="s">
        <v>14</v>
      </c>
      <c r="B503" s="489"/>
      <c r="C503" s="489"/>
      <c r="D503" s="489"/>
      <c r="E503" s="489"/>
      <c r="F503" s="489"/>
      <c r="G503" s="490"/>
      <c r="H503" s="59"/>
      <c r="I503" s="59"/>
    </row>
    <row r="504" spans="1:10" s="5" customFormat="1" ht="54" customHeight="1" thickBot="1">
      <c r="A504" s="171" t="s">
        <v>187</v>
      </c>
      <c r="B504" s="172" t="s">
        <v>0</v>
      </c>
      <c r="C504" s="171" t="s">
        <v>1</v>
      </c>
      <c r="D504" s="173" t="s">
        <v>2</v>
      </c>
      <c r="E504" s="173" t="s">
        <v>3</v>
      </c>
      <c r="F504" s="174" t="s">
        <v>4</v>
      </c>
      <c r="G504" s="187" t="s">
        <v>185</v>
      </c>
      <c r="H504" s="59"/>
      <c r="I504" s="59"/>
    </row>
    <row r="505" spans="1:10" s="4" customFormat="1" ht="51.75" customHeight="1" thickBot="1">
      <c r="A505" s="224">
        <v>1</v>
      </c>
      <c r="B505" s="224" t="s">
        <v>211</v>
      </c>
      <c r="C505" s="224" t="s">
        <v>212</v>
      </c>
      <c r="D505" s="120">
        <v>1</v>
      </c>
      <c r="E505" s="122">
        <v>1</v>
      </c>
      <c r="F505" s="310">
        <f>E505/D505*1</f>
        <v>1</v>
      </c>
      <c r="G505" s="387"/>
      <c r="H505" s="47"/>
      <c r="I505" s="47"/>
    </row>
    <row r="506" spans="1:10" s="4" customFormat="1" ht="45.75" thickBot="1">
      <c r="A506" s="224">
        <v>2</v>
      </c>
      <c r="B506" s="224" t="s">
        <v>213</v>
      </c>
      <c r="C506" s="224" t="s">
        <v>214</v>
      </c>
      <c r="D506" s="120">
        <v>1</v>
      </c>
      <c r="E506" s="385">
        <v>0</v>
      </c>
      <c r="F506" s="312">
        <f>E506/D506*1</f>
        <v>0</v>
      </c>
      <c r="G506" s="387" t="s">
        <v>620</v>
      </c>
      <c r="H506" s="47"/>
      <c r="I506" s="47"/>
    </row>
    <row r="507" spans="1:10" s="4" customFormat="1" ht="71.25" customHeight="1" thickBot="1">
      <c r="A507" s="224">
        <v>3</v>
      </c>
      <c r="B507" s="224" t="s">
        <v>215</v>
      </c>
      <c r="C507" s="224" t="s">
        <v>216</v>
      </c>
      <c r="D507" s="120">
        <v>1</v>
      </c>
      <c r="E507" s="122">
        <v>0.5</v>
      </c>
      <c r="F507" s="312">
        <f t="shared" ref="F507:F511" si="27">E507/D507*1</f>
        <v>0.5</v>
      </c>
      <c r="G507" s="387" t="s">
        <v>621</v>
      </c>
      <c r="H507" s="47"/>
      <c r="I507" s="47"/>
    </row>
    <row r="508" spans="1:10" s="4" customFormat="1" ht="62.25" customHeight="1" thickBot="1">
      <c r="A508" s="224">
        <v>4</v>
      </c>
      <c r="B508" s="224" t="s">
        <v>217</v>
      </c>
      <c r="C508" s="224" t="s">
        <v>218</v>
      </c>
      <c r="D508" s="120">
        <v>1</v>
      </c>
      <c r="E508" s="385">
        <v>1</v>
      </c>
      <c r="F508" s="312">
        <f t="shared" si="27"/>
        <v>1</v>
      </c>
      <c r="G508" s="388"/>
      <c r="H508" s="47"/>
      <c r="I508" s="47"/>
    </row>
    <row r="509" spans="1:10" s="4" customFormat="1" ht="48" customHeight="1" thickBot="1">
      <c r="A509" s="224">
        <v>5</v>
      </c>
      <c r="B509" s="224" t="s">
        <v>219</v>
      </c>
      <c r="C509" s="224" t="s">
        <v>220</v>
      </c>
      <c r="D509" s="120">
        <v>1</v>
      </c>
      <c r="E509" s="124">
        <v>1</v>
      </c>
      <c r="F509" s="312">
        <f t="shared" si="27"/>
        <v>1</v>
      </c>
      <c r="G509" s="387" t="s">
        <v>622</v>
      </c>
      <c r="H509" s="47"/>
      <c r="I509" s="47"/>
    </row>
    <row r="510" spans="1:10" s="4" customFormat="1" ht="30.75" thickBot="1">
      <c r="A510" s="224">
        <v>6</v>
      </c>
      <c r="B510" s="224" t="s">
        <v>221</v>
      </c>
      <c r="C510" s="224" t="s">
        <v>222</v>
      </c>
      <c r="D510" s="120">
        <v>1</v>
      </c>
      <c r="E510" s="124">
        <v>0.5</v>
      </c>
      <c r="F510" s="312">
        <f t="shared" si="27"/>
        <v>0.5</v>
      </c>
      <c r="G510" s="389"/>
      <c r="H510" s="47"/>
      <c r="I510" s="47"/>
    </row>
    <row r="511" spans="1:10" s="4" customFormat="1" ht="60.75" thickBot="1">
      <c r="A511" s="224">
        <v>7</v>
      </c>
      <c r="B511" s="224" t="s">
        <v>223</v>
      </c>
      <c r="C511" s="224" t="s">
        <v>224</v>
      </c>
      <c r="D511" s="120">
        <v>1</v>
      </c>
      <c r="E511" s="124">
        <v>0.6</v>
      </c>
      <c r="F511" s="312">
        <f t="shared" si="27"/>
        <v>0.6</v>
      </c>
      <c r="G511" s="389" t="s">
        <v>623</v>
      </c>
      <c r="H511" s="47"/>
      <c r="I511" s="47"/>
    </row>
    <row r="512" spans="1:10" s="4" customFormat="1" ht="108" customHeight="1" thickBot="1">
      <c r="A512" s="224">
        <v>8</v>
      </c>
      <c r="B512" s="224" t="s">
        <v>225</v>
      </c>
      <c r="C512" s="224" t="s">
        <v>226</v>
      </c>
      <c r="D512" s="121">
        <v>1</v>
      </c>
      <c r="E512" s="126">
        <v>0.8</v>
      </c>
      <c r="F512" s="312">
        <f>E512/D512*1</f>
        <v>0.8</v>
      </c>
      <c r="G512" s="390" t="s">
        <v>624</v>
      </c>
      <c r="H512" s="35"/>
      <c r="I512" s="35" t="s">
        <v>184</v>
      </c>
      <c r="J512" s="35" t="s">
        <v>183</v>
      </c>
    </row>
    <row r="513" spans="1:10" s="5" customFormat="1" ht="31.5" customHeight="1" thickBot="1">
      <c r="A513" s="471" t="s">
        <v>188</v>
      </c>
      <c r="B513" s="471"/>
      <c r="C513" s="471"/>
      <c r="D513" s="471"/>
      <c r="E513" s="471"/>
      <c r="F513" s="193">
        <f>SUM(F505:F512)/8</f>
        <v>0.67499999999999993</v>
      </c>
      <c r="G513" s="358"/>
      <c r="H513" s="36">
        <v>1</v>
      </c>
      <c r="I513" s="36">
        <f>H513-J513</f>
        <v>0.32500000000000007</v>
      </c>
      <c r="J513" s="36">
        <f>F513</f>
        <v>0.67499999999999993</v>
      </c>
    </row>
    <row r="514" spans="1:10" s="5" customFormat="1" ht="31.5" customHeight="1">
      <c r="A514" s="459"/>
      <c r="B514" s="459"/>
      <c r="C514" s="459"/>
      <c r="D514" s="459"/>
      <c r="E514" s="459"/>
      <c r="F514" s="459"/>
      <c r="G514" s="416"/>
      <c r="H514" s="59"/>
      <c r="I514" s="59"/>
    </row>
    <row r="515" spans="1:10" s="5" customFormat="1" ht="31.5" customHeight="1">
      <c r="A515" s="459"/>
      <c r="B515" s="459"/>
      <c r="C515" s="459"/>
      <c r="D515" s="459"/>
      <c r="E515" s="459"/>
      <c r="F515" s="459"/>
      <c r="G515" s="416"/>
      <c r="H515" s="59"/>
      <c r="I515" s="59"/>
    </row>
    <row r="516" spans="1:10" s="5" customFormat="1" ht="31.5" customHeight="1">
      <c r="A516" s="459"/>
      <c r="B516" s="459"/>
      <c r="C516" s="459"/>
      <c r="D516" s="459"/>
      <c r="E516" s="459"/>
      <c r="F516" s="459"/>
      <c r="G516" s="416"/>
      <c r="H516" s="59"/>
      <c r="I516" s="59"/>
    </row>
    <row r="517" spans="1:10" s="5" customFormat="1" ht="31.5" customHeight="1">
      <c r="A517" s="459"/>
      <c r="B517" s="459"/>
      <c r="C517" s="459"/>
      <c r="D517" s="459"/>
      <c r="E517" s="459"/>
      <c r="F517" s="459"/>
      <c r="G517" s="416"/>
      <c r="H517" s="59"/>
      <c r="I517" s="59"/>
    </row>
    <row r="518" spans="1:10" s="5" customFormat="1" ht="31.5" customHeight="1">
      <c r="A518" s="459"/>
      <c r="B518" s="459"/>
      <c r="C518" s="459"/>
      <c r="D518" s="459"/>
      <c r="E518" s="459"/>
      <c r="F518" s="459"/>
      <c r="G518" s="416"/>
      <c r="H518" s="59"/>
      <c r="I518" s="59"/>
    </row>
    <row r="519" spans="1:10" s="5" customFormat="1" ht="31.5" customHeight="1">
      <c r="A519" s="459"/>
      <c r="B519" s="459"/>
      <c r="C519" s="459"/>
      <c r="D519" s="459"/>
      <c r="E519" s="459"/>
      <c r="F519" s="459"/>
      <c r="G519" s="416"/>
      <c r="H519" s="59"/>
      <c r="I519" s="59"/>
    </row>
    <row r="520" spans="1:10" s="5" customFormat="1" ht="31.5" customHeight="1">
      <c r="A520" s="459"/>
      <c r="B520" s="459"/>
      <c r="C520" s="459"/>
      <c r="D520" s="459"/>
      <c r="E520" s="459"/>
      <c r="F520" s="459"/>
      <c r="G520" s="416"/>
      <c r="H520" s="59"/>
      <c r="I520" s="59"/>
    </row>
    <row r="521" spans="1:10" s="5" customFormat="1" ht="31.5" customHeight="1">
      <c r="A521" s="417"/>
      <c r="B521" s="417"/>
      <c r="C521" s="417"/>
      <c r="D521" s="417"/>
      <c r="E521" s="417"/>
      <c r="F521" s="417"/>
      <c r="G521" s="418"/>
      <c r="H521" s="59"/>
      <c r="I521" s="59"/>
    </row>
    <row r="522" spans="1:10" s="5" customFormat="1" ht="31.5" customHeight="1">
      <c r="A522" s="465" t="s">
        <v>15</v>
      </c>
      <c r="B522" s="466"/>
      <c r="C522" s="466"/>
      <c r="D522" s="466"/>
      <c r="E522" s="466"/>
      <c r="F522" s="466"/>
      <c r="G522" s="467"/>
      <c r="H522" s="59"/>
      <c r="I522" s="59"/>
    </row>
    <row r="523" spans="1:10" s="5" customFormat="1" ht="54" customHeight="1" thickBot="1">
      <c r="A523" s="171" t="s">
        <v>187</v>
      </c>
      <c r="B523" s="172" t="s">
        <v>0</v>
      </c>
      <c r="C523" s="171" t="s">
        <v>1</v>
      </c>
      <c r="D523" s="173" t="s">
        <v>2</v>
      </c>
      <c r="E523" s="173" t="s">
        <v>3</v>
      </c>
      <c r="F523" s="174" t="s">
        <v>4</v>
      </c>
      <c r="G523" s="187" t="s">
        <v>185</v>
      </c>
      <c r="H523" s="59"/>
      <c r="I523" s="59"/>
    </row>
    <row r="524" spans="1:10" s="5" customFormat="1" ht="42" customHeight="1" thickBot="1">
      <c r="A524" s="361">
        <v>1</v>
      </c>
      <c r="B524" s="119" t="s">
        <v>227</v>
      </c>
      <c r="C524" s="119" t="s">
        <v>228</v>
      </c>
      <c r="D524" s="120">
        <v>1</v>
      </c>
      <c r="E524" s="127">
        <v>1</v>
      </c>
      <c r="F524" s="362">
        <f t="shared" ref="F524:F535" si="28">E524/D524*1</f>
        <v>1</v>
      </c>
      <c r="G524" s="240"/>
      <c r="H524" s="59"/>
      <c r="I524" s="59"/>
    </row>
    <row r="525" spans="1:10" s="5" customFormat="1" ht="45.75" thickBot="1">
      <c r="A525" s="363">
        <v>2</v>
      </c>
      <c r="B525" s="119" t="s">
        <v>229</v>
      </c>
      <c r="C525" s="119" t="s">
        <v>230</v>
      </c>
      <c r="D525" s="120">
        <v>1</v>
      </c>
      <c r="E525" s="385">
        <v>1</v>
      </c>
      <c r="F525" s="362">
        <f t="shared" si="28"/>
        <v>1</v>
      </c>
      <c r="G525" s="359" t="s">
        <v>306</v>
      </c>
      <c r="H525" s="59"/>
      <c r="I525" s="59"/>
    </row>
    <row r="526" spans="1:10" s="5" customFormat="1" ht="75.75" thickBot="1">
      <c r="A526" s="361">
        <v>3</v>
      </c>
      <c r="B526" s="119" t="s">
        <v>231</v>
      </c>
      <c r="C526" s="119" t="s">
        <v>232</v>
      </c>
      <c r="D526" s="120">
        <v>1</v>
      </c>
      <c r="E526" s="122">
        <v>1</v>
      </c>
      <c r="F526" s="362">
        <f t="shared" si="28"/>
        <v>1</v>
      </c>
      <c r="G526" s="359" t="s">
        <v>307</v>
      </c>
      <c r="H526" s="59"/>
      <c r="I526" s="59"/>
    </row>
    <row r="527" spans="1:10" s="5" customFormat="1" ht="120.75" thickBot="1">
      <c r="A527" s="363">
        <v>4</v>
      </c>
      <c r="B527" s="119" t="s">
        <v>233</v>
      </c>
      <c r="C527" s="119" t="s">
        <v>234</v>
      </c>
      <c r="D527" s="120">
        <v>1</v>
      </c>
      <c r="E527" s="122">
        <v>1</v>
      </c>
      <c r="F527" s="362">
        <f t="shared" si="28"/>
        <v>1</v>
      </c>
      <c r="G527" s="359" t="s">
        <v>308</v>
      </c>
      <c r="H527" s="59"/>
      <c r="I527" s="59"/>
    </row>
    <row r="528" spans="1:10" s="5" customFormat="1" ht="105.75" thickBot="1">
      <c r="A528" s="361">
        <v>5</v>
      </c>
      <c r="B528" s="119" t="s">
        <v>235</v>
      </c>
      <c r="C528" s="119" t="s">
        <v>236</v>
      </c>
      <c r="D528" s="120">
        <v>1</v>
      </c>
      <c r="E528" s="124">
        <v>0.75</v>
      </c>
      <c r="F528" s="362">
        <f t="shared" si="28"/>
        <v>0.75</v>
      </c>
      <c r="G528" s="360" t="s">
        <v>309</v>
      </c>
      <c r="H528" s="59"/>
      <c r="I528" s="59"/>
    </row>
    <row r="529" spans="1:10" s="5" customFormat="1" ht="60.75" thickBot="1">
      <c r="A529" s="363">
        <v>6</v>
      </c>
      <c r="B529" s="119" t="s">
        <v>237</v>
      </c>
      <c r="C529" s="119" t="s">
        <v>238</v>
      </c>
      <c r="D529" s="128">
        <v>1</v>
      </c>
      <c r="E529" s="124">
        <v>0.75</v>
      </c>
      <c r="F529" s="362">
        <f t="shared" si="28"/>
        <v>0.75</v>
      </c>
      <c r="G529" s="360" t="s">
        <v>310</v>
      </c>
      <c r="H529" s="59"/>
      <c r="I529" s="59"/>
    </row>
    <row r="530" spans="1:10" s="5" customFormat="1" ht="45.75" thickBot="1">
      <c r="A530" s="361">
        <v>7</v>
      </c>
      <c r="B530" s="119" t="s">
        <v>239</v>
      </c>
      <c r="C530" s="119" t="s">
        <v>240</v>
      </c>
      <c r="D530" s="128">
        <v>1</v>
      </c>
      <c r="E530" s="124">
        <v>1</v>
      </c>
      <c r="F530" s="362">
        <f t="shared" si="28"/>
        <v>1</v>
      </c>
      <c r="G530" s="360" t="s">
        <v>311</v>
      </c>
      <c r="H530" s="59"/>
      <c r="I530" s="59"/>
    </row>
    <row r="531" spans="1:10" s="5" customFormat="1" ht="60.75" thickBot="1">
      <c r="A531" s="363">
        <v>8</v>
      </c>
      <c r="B531" s="119" t="s">
        <v>241</v>
      </c>
      <c r="C531" s="119" t="s">
        <v>242</v>
      </c>
      <c r="D531" s="128">
        <v>1</v>
      </c>
      <c r="E531" s="128">
        <v>0.75</v>
      </c>
      <c r="F531" s="362">
        <f t="shared" si="28"/>
        <v>0.75</v>
      </c>
      <c r="G531" s="360" t="s">
        <v>312</v>
      </c>
      <c r="H531" s="59"/>
      <c r="I531" s="59"/>
    </row>
    <row r="532" spans="1:10" s="5" customFormat="1" ht="105.75" thickBot="1">
      <c r="A532" s="361">
        <v>9</v>
      </c>
      <c r="B532" s="119" t="s">
        <v>243</v>
      </c>
      <c r="C532" s="119" t="s">
        <v>244</v>
      </c>
      <c r="D532" s="128">
        <v>1</v>
      </c>
      <c r="E532" s="124">
        <v>1</v>
      </c>
      <c r="F532" s="362">
        <f t="shared" si="28"/>
        <v>1</v>
      </c>
      <c r="G532" s="360" t="s">
        <v>313</v>
      </c>
      <c r="H532" s="59"/>
      <c r="I532" s="59"/>
    </row>
    <row r="533" spans="1:10" s="5" customFormat="1" ht="60.75" thickBot="1">
      <c r="A533" s="363">
        <v>10</v>
      </c>
      <c r="B533" s="129" t="s">
        <v>245</v>
      </c>
      <c r="C533" s="129" t="s">
        <v>246</v>
      </c>
      <c r="D533" s="128">
        <v>1</v>
      </c>
      <c r="E533" s="124">
        <v>1</v>
      </c>
      <c r="F533" s="362">
        <f t="shared" si="28"/>
        <v>1</v>
      </c>
      <c r="G533" s="360" t="s">
        <v>314</v>
      </c>
      <c r="H533" s="59"/>
      <c r="I533" s="59"/>
    </row>
    <row r="534" spans="1:10" s="5" customFormat="1" ht="45.75" thickBot="1">
      <c r="A534" s="361">
        <v>11</v>
      </c>
      <c r="B534" s="129" t="s">
        <v>247</v>
      </c>
      <c r="C534" s="129" t="s">
        <v>248</v>
      </c>
      <c r="D534" s="128">
        <v>1</v>
      </c>
      <c r="E534" s="124">
        <v>0.8</v>
      </c>
      <c r="F534" s="362">
        <f t="shared" si="28"/>
        <v>0.8</v>
      </c>
      <c r="G534" s="360" t="s">
        <v>315</v>
      </c>
      <c r="H534" s="59"/>
      <c r="I534" s="59"/>
    </row>
    <row r="535" spans="1:10" s="5" customFormat="1" ht="90.75" thickBot="1">
      <c r="A535" s="363">
        <v>12</v>
      </c>
      <c r="B535" s="129" t="s">
        <v>249</v>
      </c>
      <c r="C535" s="130" t="s">
        <v>250</v>
      </c>
      <c r="D535" s="128">
        <v>1</v>
      </c>
      <c r="E535" s="124">
        <v>1</v>
      </c>
      <c r="F535" s="362">
        <f t="shared" si="28"/>
        <v>1</v>
      </c>
      <c r="G535" s="360" t="s">
        <v>316</v>
      </c>
      <c r="H535" s="35"/>
      <c r="I535" s="35" t="s">
        <v>184</v>
      </c>
      <c r="J535" s="35" t="s">
        <v>183</v>
      </c>
    </row>
    <row r="536" spans="1:10" s="5" customFormat="1" ht="31.5" customHeight="1" thickBot="1">
      <c r="A536" s="471" t="s">
        <v>188</v>
      </c>
      <c r="B536" s="471"/>
      <c r="C536" s="471"/>
      <c r="D536" s="471"/>
      <c r="E536" s="471"/>
      <c r="F536" s="193">
        <f>SUM(F524:F535)/12</f>
        <v>0.92083333333333339</v>
      </c>
      <c r="G536" s="240"/>
      <c r="H536" s="36">
        <v>1</v>
      </c>
      <c r="I536" s="36">
        <f>H536-J536</f>
        <v>7.9166666666666607E-2</v>
      </c>
      <c r="J536" s="36">
        <f>F536</f>
        <v>0.92083333333333339</v>
      </c>
    </row>
    <row r="537" spans="1:10" s="5" customFormat="1" ht="31.5" customHeight="1">
      <c r="A537" s="415"/>
      <c r="B537" s="415"/>
      <c r="C537" s="415"/>
      <c r="D537" s="415"/>
      <c r="E537" s="415"/>
      <c r="F537" s="415"/>
      <c r="G537" s="416"/>
      <c r="H537" s="59"/>
      <c r="I537" s="59"/>
    </row>
    <row r="538" spans="1:10" s="5" customFormat="1" ht="31.5" customHeight="1">
      <c r="A538" s="415"/>
      <c r="B538" s="415"/>
      <c r="C538" s="415"/>
      <c r="D538" s="415"/>
      <c r="E538" s="415"/>
      <c r="F538" s="415"/>
      <c r="G538" s="416"/>
      <c r="H538" s="59"/>
      <c r="I538" s="59"/>
    </row>
    <row r="539" spans="1:10" s="5" customFormat="1" ht="31.5" customHeight="1">
      <c r="A539" s="415"/>
      <c r="B539" s="415"/>
      <c r="C539" s="415"/>
      <c r="D539" s="415"/>
      <c r="E539" s="415"/>
      <c r="F539" s="415"/>
      <c r="G539" s="416"/>
      <c r="H539" s="59"/>
      <c r="I539" s="59"/>
    </row>
    <row r="540" spans="1:10" s="5" customFormat="1" ht="31.5" customHeight="1">
      <c r="A540" s="415"/>
      <c r="B540" s="415"/>
      <c r="C540" s="415"/>
      <c r="D540" s="415"/>
      <c r="E540" s="415"/>
      <c r="F540" s="415"/>
      <c r="G540" s="416"/>
      <c r="H540" s="59"/>
      <c r="I540" s="59"/>
    </row>
    <row r="541" spans="1:10" s="5" customFormat="1" ht="31.5" customHeight="1">
      <c r="A541" s="415"/>
      <c r="B541" s="415"/>
      <c r="C541" s="415"/>
      <c r="D541" s="415"/>
      <c r="E541" s="415"/>
      <c r="F541" s="415"/>
      <c r="G541" s="416"/>
      <c r="H541" s="59"/>
      <c r="I541" s="59"/>
    </row>
    <row r="542" spans="1:10" s="5" customFormat="1" ht="31.5" customHeight="1">
      <c r="A542" s="415"/>
      <c r="B542" s="415"/>
      <c r="C542" s="415"/>
      <c r="D542" s="415"/>
      <c r="E542" s="415"/>
      <c r="F542" s="415"/>
      <c r="G542" s="416"/>
      <c r="H542" s="59"/>
      <c r="I542" s="59"/>
    </row>
    <row r="543" spans="1:10" s="5" customFormat="1" ht="31.5" customHeight="1">
      <c r="A543" s="415"/>
      <c r="B543" s="415"/>
      <c r="C543" s="415"/>
      <c r="D543" s="415"/>
      <c r="E543" s="415"/>
      <c r="F543" s="415"/>
      <c r="G543" s="416"/>
      <c r="H543" s="59"/>
      <c r="I543" s="59"/>
    </row>
    <row r="544" spans="1:10" s="5" customFormat="1" ht="31.5" customHeight="1">
      <c r="A544" s="415"/>
      <c r="B544" s="415"/>
      <c r="C544" s="415"/>
      <c r="D544" s="415"/>
      <c r="E544" s="415"/>
      <c r="F544" s="415"/>
      <c r="G544" s="416"/>
      <c r="H544" s="59"/>
      <c r="I544" s="59"/>
    </row>
    <row r="545" spans="1:10" s="5" customFormat="1" ht="31.5" customHeight="1">
      <c r="A545" s="465" t="s">
        <v>31</v>
      </c>
      <c r="B545" s="466"/>
      <c r="C545" s="466"/>
      <c r="D545" s="466"/>
      <c r="E545" s="466"/>
      <c r="F545" s="466"/>
      <c r="G545" s="467"/>
      <c r="H545" s="59"/>
      <c r="I545" s="59"/>
    </row>
    <row r="546" spans="1:10" s="5" customFormat="1" ht="42" customHeight="1" thickBot="1">
      <c r="A546" s="171" t="s">
        <v>187</v>
      </c>
      <c r="B546" s="172" t="s">
        <v>0</v>
      </c>
      <c r="C546" s="171" t="s">
        <v>1</v>
      </c>
      <c r="D546" s="173" t="s">
        <v>2</v>
      </c>
      <c r="E546" s="173" t="s">
        <v>3</v>
      </c>
      <c r="F546" s="174" t="s">
        <v>4</v>
      </c>
      <c r="G546" s="187" t="s">
        <v>185</v>
      </c>
      <c r="H546" s="59"/>
      <c r="I546" s="59"/>
    </row>
    <row r="547" spans="1:10" s="4" customFormat="1" ht="60.75" thickBot="1">
      <c r="A547" s="364">
        <v>1</v>
      </c>
      <c r="B547" s="365" t="s">
        <v>251</v>
      </c>
      <c r="C547" s="365" t="s">
        <v>252</v>
      </c>
      <c r="D547" s="131">
        <v>5</v>
      </c>
      <c r="E547" s="123">
        <v>3</v>
      </c>
      <c r="F547" s="362">
        <f t="shared" ref="F547:F560" si="29">E547/D547*1</f>
        <v>0.6</v>
      </c>
      <c r="G547" s="366" t="s">
        <v>303</v>
      </c>
      <c r="H547" s="47"/>
      <c r="I547" s="47"/>
    </row>
    <row r="548" spans="1:10" s="4" customFormat="1" ht="31.5" customHeight="1" thickBot="1">
      <c r="A548" s="364">
        <v>2</v>
      </c>
      <c r="B548" s="365" t="s">
        <v>253</v>
      </c>
      <c r="C548" s="365" t="s">
        <v>254</v>
      </c>
      <c r="D548" s="131">
        <v>5</v>
      </c>
      <c r="E548" s="123">
        <v>4</v>
      </c>
      <c r="F548" s="362">
        <f t="shared" si="29"/>
        <v>0.8</v>
      </c>
      <c r="G548" s="366"/>
      <c r="H548" s="47"/>
      <c r="I548" s="47"/>
    </row>
    <row r="549" spans="1:10" s="4" customFormat="1" ht="31.5" customHeight="1" thickBot="1">
      <c r="A549" s="364">
        <v>3</v>
      </c>
      <c r="B549" s="365" t="s">
        <v>255</v>
      </c>
      <c r="C549" s="365" t="s">
        <v>256</v>
      </c>
      <c r="D549" s="131">
        <v>3</v>
      </c>
      <c r="E549" s="132">
        <v>2</v>
      </c>
      <c r="F549" s="362">
        <f t="shared" si="29"/>
        <v>0.66666666666666663</v>
      </c>
      <c r="G549" s="359"/>
      <c r="H549" s="47"/>
      <c r="I549" s="47"/>
    </row>
    <row r="550" spans="1:10" s="4" customFormat="1" ht="45.75" thickBot="1">
      <c r="A550" s="364">
        <v>4</v>
      </c>
      <c r="B550" s="365" t="s">
        <v>257</v>
      </c>
      <c r="C550" s="365" t="s">
        <v>258</v>
      </c>
      <c r="D550" s="131">
        <v>2</v>
      </c>
      <c r="E550" s="123">
        <v>2</v>
      </c>
      <c r="F550" s="362">
        <f t="shared" si="29"/>
        <v>1</v>
      </c>
      <c r="G550" s="359" t="s">
        <v>304</v>
      </c>
      <c r="H550" s="47"/>
      <c r="I550" s="47"/>
    </row>
    <row r="551" spans="1:10" s="4" customFormat="1" ht="31.5" customHeight="1" thickBot="1">
      <c r="A551" s="364">
        <v>5</v>
      </c>
      <c r="B551" s="365" t="s">
        <v>259</v>
      </c>
      <c r="C551" s="365" t="s">
        <v>260</v>
      </c>
      <c r="D551" s="131">
        <v>2</v>
      </c>
      <c r="E551" s="125">
        <v>1</v>
      </c>
      <c r="F551" s="362">
        <f t="shared" si="29"/>
        <v>0.5</v>
      </c>
      <c r="G551" s="360"/>
      <c r="H551" s="47"/>
      <c r="I551" s="47"/>
    </row>
    <row r="552" spans="1:10" s="4" customFormat="1" ht="31.5" customHeight="1" thickBot="1">
      <c r="A552" s="364">
        <v>6</v>
      </c>
      <c r="B552" s="365" t="s">
        <v>261</v>
      </c>
      <c r="C552" s="365" t="s">
        <v>262</v>
      </c>
      <c r="D552" s="131">
        <v>1</v>
      </c>
      <c r="E552" s="125">
        <v>0.25</v>
      </c>
      <c r="F552" s="362">
        <f t="shared" si="29"/>
        <v>0.25</v>
      </c>
      <c r="G552" s="360"/>
      <c r="H552" s="47"/>
      <c r="I552" s="47"/>
    </row>
    <row r="553" spans="1:10" s="4" customFormat="1" ht="48.75" customHeight="1" thickBot="1">
      <c r="A553" s="364">
        <v>7</v>
      </c>
      <c r="B553" s="367" t="s">
        <v>275</v>
      </c>
      <c r="C553" s="368" t="s">
        <v>276</v>
      </c>
      <c r="D553" s="131">
        <v>2</v>
      </c>
      <c r="E553" s="125">
        <v>6</v>
      </c>
      <c r="F553" s="362">
        <v>1</v>
      </c>
      <c r="G553" s="360"/>
      <c r="H553" s="47"/>
      <c r="I553" s="278"/>
    </row>
    <row r="554" spans="1:10" s="4" customFormat="1" ht="48.75" customHeight="1" thickBot="1">
      <c r="A554" s="364">
        <v>8</v>
      </c>
      <c r="B554" s="369" t="s">
        <v>263</v>
      </c>
      <c r="C554" s="369" t="s">
        <v>264</v>
      </c>
      <c r="D554" s="131">
        <v>3</v>
      </c>
      <c r="E554" s="125">
        <v>2</v>
      </c>
      <c r="F554" s="362">
        <f t="shared" si="29"/>
        <v>0.66666666666666663</v>
      </c>
      <c r="G554" s="370"/>
      <c r="H554" s="47"/>
      <c r="I554" s="47"/>
    </row>
    <row r="555" spans="1:10" s="4" customFormat="1" ht="48.75" customHeight="1" thickBot="1">
      <c r="A555" s="364">
        <v>9</v>
      </c>
      <c r="B555" s="367" t="s">
        <v>277</v>
      </c>
      <c r="C555" s="368" t="s">
        <v>278</v>
      </c>
      <c r="D555" s="131">
        <v>1</v>
      </c>
      <c r="E555" s="125">
        <v>0</v>
      </c>
      <c r="F555" s="362">
        <f t="shared" si="29"/>
        <v>0</v>
      </c>
      <c r="G555" s="371"/>
      <c r="H555" s="47"/>
      <c r="I555" s="47"/>
    </row>
    <row r="556" spans="1:10" s="4" customFormat="1" ht="74.25" customHeight="1" thickBot="1">
      <c r="A556" s="364">
        <v>10</v>
      </c>
      <c r="B556" s="369" t="s">
        <v>265</v>
      </c>
      <c r="C556" s="369" t="s">
        <v>266</v>
      </c>
      <c r="D556" s="132">
        <v>100</v>
      </c>
      <c r="E556" s="125">
        <v>100</v>
      </c>
      <c r="F556" s="362">
        <f t="shared" si="29"/>
        <v>1</v>
      </c>
      <c r="G556" s="370" t="s">
        <v>305</v>
      </c>
      <c r="H556" s="47"/>
      <c r="I556" s="47"/>
    </row>
    <row r="557" spans="1:10" s="4" customFormat="1" ht="31.5" customHeight="1" thickBot="1">
      <c r="A557" s="364">
        <v>11</v>
      </c>
      <c r="B557" s="369" t="s">
        <v>267</v>
      </c>
      <c r="C557" s="369" t="s">
        <v>268</v>
      </c>
      <c r="D557" s="131">
        <v>1</v>
      </c>
      <c r="E557" s="125">
        <v>1</v>
      </c>
      <c r="F557" s="362">
        <f t="shared" si="29"/>
        <v>1</v>
      </c>
      <c r="G557" s="360"/>
      <c r="H557" s="47"/>
      <c r="I557" s="47"/>
    </row>
    <row r="558" spans="1:10" s="4" customFormat="1" ht="31.5" customHeight="1" thickBot="1">
      <c r="A558" s="364">
        <v>12</v>
      </c>
      <c r="B558" s="369" t="s">
        <v>269</v>
      </c>
      <c r="C558" s="369" t="s">
        <v>270</v>
      </c>
      <c r="D558" s="133">
        <v>1</v>
      </c>
      <c r="E558" s="125">
        <v>1</v>
      </c>
      <c r="F558" s="362">
        <f t="shared" si="29"/>
        <v>1</v>
      </c>
      <c r="G558" s="360"/>
      <c r="H558" s="47"/>
      <c r="I558" s="47"/>
    </row>
    <row r="559" spans="1:10" s="4" customFormat="1" ht="31.5" customHeight="1" thickBot="1">
      <c r="A559" s="364">
        <v>13</v>
      </c>
      <c r="B559" s="369" t="s">
        <v>271</v>
      </c>
      <c r="C559" s="369" t="s">
        <v>272</v>
      </c>
      <c r="D559" s="133">
        <v>1</v>
      </c>
      <c r="E559" s="125">
        <v>0</v>
      </c>
      <c r="F559" s="362">
        <f t="shared" si="29"/>
        <v>0</v>
      </c>
      <c r="G559" s="370"/>
      <c r="H559" s="47"/>
      <c r="I559" s="47"/>
    </row>
    <row r="560" spans="1:10" s="4" customFormat="1" ht="31.5" customHeight="1" thickBot="1">
      <c r="A560" s="364">
        <v>14</v>
      </c>
      <c r="B560" s="369" t="s">
        <v>273</v>
      </c>
      <c r="C560" s="369" t="s">
        <v>274</v>
      </c>
      <c r="D560" s="131">
        <v>2400</v>
      </c>
      <c r="E560" s="123">
        <v>844</v>
      </c>
      <c r="F560" s="362">
        <f t="shared" si="29"/>
        <v>0.35166666666666668</v>
      </c>
      <c r="G560" s="360"/>
      <c r="H560" s="35"/>
      <c r="I560" s="35" t="s">
        <v>184</v>
      </c>
      <c r="J560" s="35" t="s">
        <v>183</v>
      </c>
    </row>
    <row r="561" spans="1:10" s="5" customFormat="1" ht="31.5" customHeight="1">
      <c r="A561" s="478" t="s">
        <v>188</v>
      </c>
      <c r="B561" s="478"/>
      <c r="C561" s="478"/>
      <c r="D561" s="478"/>
      <c r="E561" s="478"/>
      <c r="F561" s="341">
        <f>SUM(F547:F560)/14</f>
        <v>0.63107142857142862</v>
      </c>
      <c r="G561" s="393"/>
      <c r="H561" s="36">
        <v>1</v>
      </c>
      <c r="I561" s="36">
        <f>H561-J561</f>
        <v>0.36892857142857138</v>
      </c>
      <c r="J561" s="36">
        <f>F561</f>
        <v>0.63107142857142862</v>
      </c>
    </row>
    <row r="562" spans="1:10" s="5" customFormat="1" ht="34.5" customHeight="1">
      <c r="A562" s="419" t="s">
        <v>625</v>
      </c>
      <c r="B562" s="420"/>
      <c r="C562" s="420"/>
      <c r="D562" s="420"/>
      <c r="E562" s="420"/>
      <c r="F562" s="420"/>
      <c r="G562" s="421"/>
      <c r="H562" s="59"/>
      <c r="I562" s="59"/>
    </row>
    <row r="563" spans="1:10" s="5" customFormat="1" ht="31.5" customHeight="1">
      <c r="A563" s="391"/>
      <c r="B563" s="277"/>
      <c r="C563" s="277"/>
      <c r="D563" s="277"/>
      <c r="E563" s="277"/>
      <c r="F563" s="277"/>
      <c r="G563" s="392"/>
      <c r="H563" s="59"/>
      <c r="I563" s="59"/>
    </row>
    <row r="564" spans="1:10" s="5" customFormat="1" ht="31.5" customHeight="1">
      <c r="A564" s="391"/>
      <c r="B564" s="277"/>
      <c r="C564" s="277"/>
      <c r="D564" s="277"/>
      <c r="E564" s="277"/>
      <c r="F564" s="277"/>
      <c r="G564" s="392"/>
      <c r="H564" s="59"/>
      <c r="I564" s="59"/>
    </row>
    <row r="565" spans="1:10" s="5" customFormat="1" ht="31.5" customHeight="1">
      <c r="A565" s="391"/>
      <c r="B565" s="277"/>
      <c r="C565" s="277"/>
      <c r="D565" s="277"/>
      <c r="E565" s="277"/>
      <c r="F565" s="277"/>
      <c r="G565" s="392"/>
      <c r="H565" s="59"/>
      <c r="I565" s="59"/>
    </row>
    <row r="566" spans="1:10" s="5" customFormat="1" ht="31.5" customHeight="1">
      <c r="A566" s="391"/>
      <c r="B566" s="277"/>
      <c r="C566" s="277"/>
      <c r="D566" s="277"/>
      <c r="E566" s="277"/>
      <c r="F566" s="277"/>
      <c r="G566" s="392"/>
      <c r="H566" s="59"/>
      <c r="I566" s="59"/>
    </row>
    <row r="567" spans="1:10" s="5" customFormat="1" ht="31.5" customHeight="1">
      <c r="A567" s="391"/>
      <c r="B567" s="277"/>
      <c r="C567" s="277"/>
      <c r="D567" s="277"/>
      <c r="E567" s="277"/>
      <c r="F567" s="277"/>
      <c r="G567" s="392"/>
      <c r="H567" s="59"/>
      <c r="I567" s="59"/>
    </row>
    <row r="568" spans="1:10" s="5" customFormat="1" ht="31.5" customHeight="1">
      <c r="A568" s="391"/>
      <c r="B568" s="277"/>
      <c r="C568" s="277"/>
      <c r="D568" s="277"/>
      <c r="E568" s="277"/>
      <c r="F568" s="277"/>
      <c r="G568" s="392"/>
      <c r="H568" s="59"/>
      <c r="I568" s="59"/>
    </row>
    <row r="569" spans="1:10" s="5" customFormat="1" ht="31.5" customHeight="1">
      <c r="A569" s="391"/>
      <c r="B569" s="277"/>
      <c r="C569" s="277"/>
      <c r="D569" s="277"/>
      <c r="E569" s="277"/>
      <c r="F569" s="277"/>
      <c r="G569" s="392"/>
      <c r="H569" s="59"/>
      <c r="I569" s="59"/>
    </row>
    <row r="570" spans="1:10" s="5" customFormat="1" ht="31.5" customHeight="1">
      <c r="A570" s="391"/>
      <c r="B570" s="277"/>
      <c r="C570" s="277"/>
      <c r="D570" s="277"/>
      <c r="E570" s="277"/>
      <c r="F570" s="277"/>
      <c r="G570" s="392"/>
      <c r="H570" s="59"/>
      <c r="I570" s="59"/>
    </row>
    <row r="571" spans="1:10" s="5" customFormat="1" ht="31.5" customHeight="1">
      <c r="A571" s="465" t="s">
        <v>32</v>
      </c>
      <c r="B571" s="466"/>
      <c r="C571" s="466"/>
      <c r="D571" s="466"/>
      <c r="E571" s="466"/>
      <c r="F571" s="466"/>
      <c r="G571" s="467"/>
      <c r="H571" s="59"/>
      <c r="I571" s="59"/>
    </row>
    <row r="572" spans="1:10" s="5" customFormat="1" ht="48.75" customHeight="1" thickBot="1">
      <c r="A572" s="171" t="s">
        <v>187</v>
      </c>
      <c r="B572" s="172" t="s">
        <v>0</v>
      </c>
      <c r="C572" s="171" t="s">
        <v>1</v>
      </c>
      <c r="D572" s="173" t="s">
        <v>2</v>
      </c>
      <c r="E572" s="173" t="s">
        <v>3</v>
      </c>
      <c r="F572" s="174" t="s">
        <v>4</v>
      </c>
      <c r="G572" s="187" t="s">
        <v>185</v>
      </c>
      <c r="H572" s="59"/>
      <c r="I572" s="59"/>
    </row>
    <row r="573" spans="1:10" s="4" customFormat="1" ht="30.75" thickBot="1">
      <c r="A573" s="401">
        <v>1</v>
      </c>
      <c r="B573" s="394" t="s">
        <v>279</v>
      </c>
      <c r="C573" s="395" t="s">
        <v>280</v>
      </c>
      <c r="D573" s="396">
        <v>5</v>
      </c>
      <c r="E573" s="397">
        <v>0</v>
      </c>
      <c r="F573" s="402">
        <f>E573/D573*1</f>
        <v>0</v>
      </c>
      <c r="G573" s="400"/>
      <c r="H573" s="47"/>
      <c r="I573" s="47"/>
    </row>
    <row r="574" spans="1:10" s="4" customFormat="1" ht="45.75" thickBot="1">
      <c r="A574" s="403">
        <v>2</v>
      </c>
      <c r="B574" s="394" t="s">
        <v>281</v>
      </c>
      <c r="C574" s="395" t="s">
        <v>282</v>
      </c>
      <c r="D574" s="396">
        <v>1</v>
      </c>
      <c r="E574" s="397">
        <v>1</v>
      </c>
      <c r="F574" s="402">
        <f>E574/D574*1</f>
        <v>1</v>
      </c>
      <c r="G574" s="400"/>
      <c r="H574" s="47"/>
      <c r="I574" s="47"/>
    </row>
    <row r="575" spans="1:10" s="4" customFormat="1" ht="30.75" thickBot="1">
      <c r="A575" s="401">
        <v>3</v>
      </c>
      <c r="B575" s="394" t="s">
        <v>283</v>
      </c>
      <c r="C575" s="395" t="s">
        <v>284</v>
      </c>
      <c r="D575" s="396">
        <v>1</v>
      </c>
      <c r="E575" s="397">
        <v>1</v>
      </c>
      <c r="F575" s="402">
        <f t="shared" ref="F575:F580" si="30">E575/D575*1</f>
        <v>1</v>
      </c>
      <c r="G575" s="400"/>
      <c r="H575" s="47"/>
      <c r="I575" s="47"/>
    </row>
    <row r="576" spans="1:10" s="4" customFormat="1" ht="30.75" thickBot="1">
      <c r="A576" s="403">
        <v>4</v>
      </c>
      <c r="B576" s="394" t="s">
        <v>285</v>
      </c>
      <c r="C576" s="395" t="s">
        <v>286</v>
      </c>
      <c r="D576" s="396">
        <v>10</v>
      </c>
      <c r="E576" s="397">
        <v>9</v>
      </c>
      <c r="F576" s="402">
        <f t="shared" si="30"/>
        <v>0.9</v>
      </c>
      <c r="G576" s="400"/>
      <c r="H576" s="47"/>
      <c r="I576" s="47"/>
    </row>
    <row r="577" spans="1:10" s="4" customFormat="1" ht="21" thickBot="1">
      <c r="A577" s="401">
        <v>5</v>
      </c>
      <c r="B577" s="394" t="s">
        <v>287</v>
      </c>
      <c r="C577" s="395" t="s">
        <v>288</v>
      </c>
      <c r="D577" s="396">
        <v>3</v>
      </c>
      <c r="E577" s="398">
        <v>3</v>
      </c>
      <c r="F577" s="402">
        <f t="shared" si="30"/>
        <v>1</v>
      </c>
      <c r="G577" s="400"/>
      <c r="H577" s="47"/>
      <c r="I577" s="47"/>
    </row>
    <row r="578" spans="1:10" s="4" customFormat="1" ht="30.75" thickBot="1">
      <c r="A578" s="403">
        <v>6</v>
      </c>
      <c r="B578" s="394" t="s">
        <v>289</v>
      </c>
      <c r="C578" s="394" t="s">
        <v>290</v>
      </c>
      <c r="D578" s="396">
        <v>1</v>
      </c>
      <c r="E578" s="398">
        <v>0</v>
      </c>
      <c r="F578" s="402">
        <f t="shared" si="30"/>
        <v>0</v>
      </c>
      <c r="G578" s="400"/>
      <c r="H578" s="47"/>
      <c r="I578" s="47"/>
    </row>
    <row r="579" spans="1:10" s="4" customFormat="1" ht="30.75" thickBot="1">
      <c r="A579" s="401">
        <v>7</v>
      </c>
      <c r="B579" s="395" t="s">
        <v>291</v>
      </c>
      <c r="C579" s="395" t="s">
        <v>292</v>
      </c>
      <c r="D579" s="399">
        <v>4</v>
      </c>
      <c r="E579" s="398">
        <v>3</v>
      </c>
      <c r="F579" s="402">
        <f t="shared" si="30"/>
        <v>0.75</v>
      </c>
      <c r="G579" s="400"/>
      <c r="H579" s="47"/>
      <c r="I579" s="47"/>
    </row>
    <row r="580" spans="1:10" s="4" customFormat="1" ht="75.75" thickBot="1">
      <c r="A580" s="403">
        <v>8</v>
      </c>
      <c r="B580" s="395" t="s">
        <v>293</v>
      </c>
      <c r="C580" s="395" t="s">
        <v>294</v>
      </c>
      <c r="D580" s="399">
        <v>6</v>
      </c>
      <c r="E580" s="398">
        <v>5</v>
      </c>
      <c r="F580" s="402">
        <f t="shared" si="30"/>
        <v>0.83333333333333337</v>
      </c>
      <c r="G580" s="400"/>
      <c r="H580" s="35"/>
      <c r="I580" s="35" t="s">
        <v>184</v>
      </c>
      <c r="J580" s="35" t="s">
        <v>183</v>
      </c>
    </row>
    <row r="581" spans="1:10" s="5" customFormat="1" ht="31.5" customHeight="1" thickBot="1">
      <c r="A581" s="471" t="s">
        <v>188</v>
      </c>
      <c r="B581" s="471"/>
      <c r="C581" s="471"/>
      <c r="D581" s="471"/>
      <c r="E581" s="471"/>
      <c r="F581" s="193">
        <f>SUM(F573:F580)/8</f>
        <v>0.68541666666666667</v>
      </c>
      <c r="G581" s="400"/>
      <c r="H581" s="36">
        <v>1</v>
      </c>
      <c r="I581" s="36">
        <f>H581-J581</f>
        <v>0.31458333333333333</v>
      </c>
      <c r="J581" s="36">
        <f>F581</f>
        <v>0.68541666666666667</v>
      </c>
    </row>
    <row r="582" spans="1:10" s="5" customFormat="1" ht="31.5" customHeight="1">
      <c r="A582" s="519"/>
      <c r="B582" s="520"/>
      <c r="C582" s="520"/>
      <c r="D582" s="520"/>
      <c r="E582" s="520"/>
      <c r="F582" s="520"/>
      <c r="G582" s="521"/>
      <c r="H582" s="59"/>
      <c r="I582" s="59"/>
    </row>
    <row r="583" spans="1:10" s="5" customFormat="1" ht="31.5" customHeight="1">
      <c r="A583" s="519"/>
      <c r="B583" s="520"/>
      <c r="C583" s="520"/>
      <c r="D583" s="520"/>
      <c r="E583" s="520"/>
      <c r="F583" s="520"/>
      <c r="G583" s="521"/>
      <c r="H583" s="59"/>
      <c r="I583" s="59"/>
    </row>
    <row r="584" spans="1:10" s="5" customFormat="1" ht="31.5" customHeight="1">
      <c r="A584" s="519"/>
      <c r="B584" s="520"/>
      <c r="C584" s="520"/>
      <c r="D584" s="520"/>
      <c r="E584" s="520"/>
      <c r="F584" s="520"/>
      <c r="G584" s="521"/>
      <c r="H584" s="59"/>
      <c r="I584" s="59"/>
    </row>
    <row r="585" spans="1:10" s="5" customFormat="1" ht="31.5" customHeight="1">
      <c r="A585" s="519"/>
      <c r="B585" s="520"/>
      <c r="C585" s="520"/>
      <c r="D585" s="520"/>
      <c r="E585" s="520"/>
      <c r="F585" s="520"/>
      <c r="G585" s="521"/>
      <c r="H585" s="59"/>
      <c r="I585" s="59"/>
    </row>
    <row r="586" spans="1:10" s="5" customFormat="1" ht="31.5" customHeight="1">
      <c r="A586" s="519"/>
      <c r="B586" s="520"/>
      <c r="C586" s="520"/>
      <c r="D586" s="520"/>
      <c r="E586" s="520"/>
      <c r="F586" s="520"/>
      <c r="G586" s="521"/>
      <c r="H586" s="59"/>
      <c r="I586" s="59"/>
    </row>
    <row r="587" spans="1:10" s="5" customFormat="1" ht="31.5" customHeight="1">
      <c r="A587" s="519"/>
      <c r="B587" s="520"/>
      <c r="C587" s="520"/>
      <c r="D587" s="520"/>
      <c r="E587" s="520"/>
      <c r="F587" s="520"/>
      <c r="G587" s="521"/>
      <c r="H587" s="59"/>
      <c r="I587" s="59"/>
    </row>
    <row r="588" spans="1:10" s="5" customFormat="1" ht="31.5" customHeight="1">
      <c r="A588" s="519"/>
      <c r="B588" s="520"/>
      <c r="C588" s="520"/>
      <c r="D588" s="520"/>
      <c r="E588" s="520"/>
      <c r="F588" s="520"/>
      <c r="G588" s="521"/>
      <c r="H588" s="59"/>
      <c r="I588" s="59"/>
    </row>
    <row r="589" spans="1:10" s="5" customFormat="1" ht="31.5" customHeight="1">
      <c r="A589" s="519"/>
      <c r="B589" s="520"/>
      <c r="C589" s="520"/>
      <c r="D589" s="520"/>
      <c r="E589" s="520"/>
      <c r="F589" s="520"/>
      <c r="G589" s="521"/>
      <c r="H589" s="59"/>
      <c r="I589" s="59"/>
    </row>
    <row r="590" spans="1:10" s="5" customFormat="1" ht="31.5" customHeight="1">
      <c r="A590" s="465" t="s">
        <v>33</v>
      </c>
      <c r="B590" s="466"/>
      <c r="C590" s="466"/>
      <c r="D590" s="466"/>
      <c r="E590" s="466"/>
      <c r="F590" s="466"/>
      <c r="G590" s="467"/>
      <c r="H590" s="59"/>
      <c r="I590" s="59"/>
    </row>
    <row r="591" spans="1:10" s="5" customFormat="1" ht="48.75" customHeight="1" thickBot="1">
      <c r="A591" s="171" t="s">
        <v>187</v>
      </c>
      <c r="B591" s="172" t="s">
        <v>0</v>
      </c>
      <c r="C591" s="171" t="s">
        <v>1</v>
      </c>
      <c r="D591" s="173" t="s">
        <v>2</v>
      </c>
      <c r="E591" s="173" t="s">
        <v>3</v>
      </c>
      <c r="F591" s="174" t="s">
        <v>4</v>
      </c>
      <c r="G591" s="187" t="s">
        <v>185</v>
      </c>
      <c r="H591" s="59"/>
      <c r="I591" s="59"/>
    </row>
    <row r="592" spans="1:10" s="4" customFormat="1" ht="55.5" customHeight="1" thickBot="1">
      <c r="A592" s="361">
        <v>1</v>
      </c>
      <c r="B592" s="372" t="s">
        <v>295</v>
      </c>
      <c r="C592" s="372" t="s">
        <v>296</v>
      </c>
      <c r="D592" s="373">
        <v>4</v>
      </c>
      <c r="E592" s="132">
        <v>6</v>
      </c>
      <c r="F592" s="362">
        <v>1</v>
      </c>
      <c r="G592" s="358"/>
      <c r="H592" s="47"/>
      <c r="I592" s="47"/>
    </row>
    <row r="593" spans="1:10" s="4" customFormat="1" ht="69.75" customHeight="1" thickBot="1">
      <c r="A593" s="363">
        <v>2</v>
      </c>
      <c r="B593" s="374" t="s">
        <v>297</v>
      </c>
      <c r="C593" s="374" t="s">
        <v>298</v>
      </c>
      <c r="D593" s="373">
        <v>2500</v>
      </c>
      <c r="E593" s="132">
        <v>3002</v>
      </c>
      <c r="F593" s="362">
        <v>1</v>
      </c>
      <c r="G593" s="366"/>
      <c r="H593" s="47"/>
      <c r="I593" s="47"/>
    </row>
    <row r="594" spans="1:10" s="4" customFormat="1" ht="51" customHeight="1" thickBot="1">
      <c r="A594" s="363">
        <v>3</v>
      </c>
      <c r="B594" s="374" t="s">
        <v>299</v>
      </c>
      <c r="C594" s="374" t="s">
        <v>300</v>
      </c>
      <c r="D594" s="375">
        <v>500</v>
      </c>
      <c r="E594" s="132">
        <v>50</v>
      </c>
      <c r="F594" s="362">
        <f t="shared" ref="F594" si="31">E594/D594*1</f>
        <v>0.1</v>
      </c>
      <c r="G594" s="366"/>
      <c r="H594" s="47"/>
      <c r="I594" s="47"/>
    </row>
    <row r="595" spans="1:10" s="4" customFormat="1" ht="45.75" customHeight="1" thickBot="1">
      <c r="A595" s="363">
        <v>4</v>
      </c>
      <c r="B595" s="376" t="s">
        <v>301</v>
      </c>
      <c r="C595" s="374" t="s">
        <v>302</v>
      </c>
      <c r="D595" s="405">
        <v>150</v>
      </c>
      <c r="E595" s="132">
        <v>160</v>
      </c>
      <c r="F595" s="362">
        <v>1</v>
      </c>
      <c r="G595" s="358"/>
      <c r="H595" s="35"/>
      <c r="I595" s="35" t="s">
        <v>184</v>
      </c>
      <c r="J595" s="35" t="s">
        <v>183</v>
      </c>
    </row>
    <row r="596" spans="1:10" s="4" customFormat="1" ht="31.5" customHeight="1">
      <c r="A596" s="478" t="s">
        <v>188</v>
      </c>
      <c r="B596" s="478"/>
      <c r="C596" s="478"/>
      <c r="D596" s="478"/>
      <c r="E596" s="478"/>
      <c r="F596" s="341">
        <f>SUM(F592:F595)/4</f>
        <v>0.77500000000000002</v>
      </c>
      <c r="G596" s="393"/>
      <c r="H596" s="36">
        <v>1</v>
      </c>
      <c r="I596" s="36">
        <f>H596-J596</f>
        <v>0.22499999999999998</v>
      </c>
      <c r="J596" s="36">
        <f>F596</f>
        <v>0.77500000000000002</v>
      </c>
    </row>
    <row r="597" spans="1:10" s="4" customFormat="1" ht="69" customHeight="1">
      <c r="A597" s="422" t="s">
        <v>626</v>
      </c>
      <c r="B597" s="423"/>
      <c r="C597" s="423"/>
      <c r="D597" s="423"/>
      <c r="E597" s="423"/>
      <c r="F597" s="423"/>
      <c r="G597" s="424"/>
      <c r="H597" s="47"/>
      <c r="I597" s="47"/>
    </row>
    <row r="598" spans="1:10" s="4" customFormat="1" ht="31.5" customHeight="1">
      <c r="A598" s="68"/>
      <c r="B598" s="68"/>
      <c r="C598" s="68"/>
      <c r="D598" s="68"/>
      <c r="E598" s="68"/>
      <c r="F598" s="68"/>
      <c r="G598" s="404"/>
      <c r="H598" s="47"/>
      <c r="I598" s="47"/>
    </row>
    <row r="599" spans="1:10" s="4" customFormat="1" ht="31.5" customHeight="1">
      <c r="A599" s="68"/>
      <c r="B599" s="68"/>
      <c r="C599" s="68"/>
      <c r="D599" s="68"/>
      <c r="E599" s="68"/>
      <c r="F599" s="68"/>
      <c r="G599" s="404"/>
      <c r="H599" s="47"/>
      <c r="I599" s="47"/>
    </row>
    <row r="600" spans="1:10" s="4" customFormat="1" ht="31.5" customHeight="1">
      <c r="A600" s="68"/>
      <c r="B600" s="68"/>
      <c r="C600" s="68"/>
      <c r="D600" s="68"/>
      <c r="E600" s="68"/>
      <c r="F600" s="68"/>
      <c r="G600" s="404"/>
      <c r="H600" s="47"/>
      <c r="I600" s="47"/>
    </row>
    <row r="601" spans="1:10" s="4" customFormat="1" ht="31.5" customHeight="1">
      <c r="A601" s="68"/>
      <c r="B601" s="68"/>
      <c r="C601" s="68"/>
      <c r="D601" s="68"/>
      <c r="E601" s="68"/>
      <c r="F601" s="68"/>
      <c r="G601" s="404"/>
      <c r="H601" s="47"/>
      <c r="I601" s="47"/>
    </row>
    <row r="602" spans="1:10" s="4" customFormat="1" ht="31.5" customHeight="1">
      <c r="A602" s="68"/>
      <c r="B602" s="68"/>
      <c r="C602" s="68"/>
      <c r="D602" s="68"/>
      <c r="E602" s="68"/>
      <c r="F602" s="68"/>
      <c r="G602" s="404"/>
      <c r="H602" s="47"/>
      <c r="I602" s="47"/>
    </row>
    <row r="603" spans="1:10" s="4" customFormat="1" ht="31.5" customHeight="1">
      <c r="A603" s="68"/>
      <c r="B603" s="68"/>
      <c r="C603" s="68"/>
      <c r="D603" s="68"/>
      <c r="E603" s="68"/>
      <c r="F603" s="68"/>
      <c r="G603" s="404"/>
      <c r="H603" s="47"/>
      <c r="I603" s="47"/>
    </row>
    <row r="604" spans="1:10" s="4" customFormat="1" ht="31.5" customHeight="1">
      <c r="A604" s="68"/>
      <c r="B604" s="68"/>
      <c r="C604" s="68"/>
      <c r="D604" s="68"/>
      <c r="E604" s="68"/>
      <c r="F604" s="68"/>
      <c r="G604" s="404"/>
      <c r="H604" s="47"/>
      <c r="I604" s="47"/>
    </row>
    <row r="605" spans="1:10" s="4" customFormat="1" ht="31.5" customHeight="1">
      <c r="A605" s="68"/>
      <c r="B605" s="68"/>
      <c r="C605" s="68"/>
      <c r="D605" s="68"/>
      <c r="E605" s="68"/>
      <c r="F605" s="68"/>
      <c r="G605" s="404"/>
      <c r="H605" s="47"/>
      <c r="I605" s="47"/>
    </row>
    <row r="606" spans="1:10" s="4" customFormat="1" ht="31.5" customHeight="1">
      <c r="A606" s="506" t="s">
        <v>34</v>
      </c>
      <c r="B606" s="507"/>
      <c r="C606" s="507"/>
      <c r="D606" s="507"/>
      <c r="E606" s="507"/>
      <c r="F606" s="507"/>
      <c r="G606" s="508"/>
      <c r="H606" s="47"/>
      <c r="I606" s="47"/>
    </row>
    <row r="607" spans="1:10" s="4" customFormat="1" ht="47.25" customHeight="1" thickBot="1">
      <c r="A607" s="171" t="s">
        <v>187</v>
      </c>
      <c r="B607" s="172" t="s">
        <v>0</v>
      </c>
      <c r="C607" s="171" t="s">
        <v>1</v>
      </c>
      <c r="D607" s="173" t="s">
        <v>2</v>
      </c>
      <c r="E607" s="173" t="s">
        <v>3</v>
      </c>
      <c r="F607" s="174" t="s">
        <v>4</v>
      </c>
      <c r="G607" s="187" t="s">
        <v>185</v>
      </c>
      <c r="H607" s="47"/>
      <c r="I607" s="47"/>
    </row>
    <row r="608" spans="1:10" s="4" customFormat="1" ht="75.75" thickBot="1">
      <c r="A608" s="364">
        <v>1</v>
      </c>
      <c r="B608" s="374" t="s">
        <v>317</v>
      </c>
      <c r="C608" s="374" t="s">
        <v>318</v>
      </c>
      <c r="D608" s="377">
        <v>1</v>
      </c>
      <c r="E608" s="377">
        <v>1</v>
      </c>
      <c r="F608" s="362">
        <f>E608/D608*1</f>
        <v>1</v>
      </c>
      <c r="G608" s="358"/>
      <c r="H608" s="47"/>
      <c r="I608" s="47"/>
    </row>
    <row r="609" spans="1:10" s="4" customFormat="1" ht="30.75" thickBot="1">
      <c r="A609" s="364">
        <v>2</v>
      </c>
      <c r="B609" s="374" t="s">
        <v>319</v>
      </c>
      <c r="C609" s="374" t="s">
        <v>320</v>
      </c>
      <c r="D609" s="378">
        <v>2</v>
      </c>
      <c r="E609" s="378">
        <v>2</v>
      </c>
      <c r="F609" s="362">
        <f>E609/D609*1</f>
        <v>1</v>
      </c>
      <c r="G609" s="358"/>
      <c r="H609" s="47"/>
      <c r="I609" s="47"/>
    </row>
    <row r="610" spans="1:10" s="4" customFormat="1" ht="30.75" thickBot="1">
      <c r="A610" s="364">
        <v>3</v>
      </c>
      <c r="B610" s="374" t="s">
        <v>321</v>
      </c>
      <c r="C610" s="374" t="s">
        <v>322</v>
      </c>
      <c r="D610" s="378">
        <v>11</v>
      </c>
      <c r="E610" s="378">
        <v>0</v>
      </c>
      <c r="F610" s="362">
        <f t="shared" ref="F610:F617" si="32">E610/D610*1</f>
        <v>0</v>
      </c>
      <c r="G610" s="358"/>
      <c r="H610" s="47"/>
      <c r="I610" s="47"/>
    </row>
    <row r="611" spans="1:10" s="4" customFormat="1" ht="47.25" customHeight="1" thickBot="1">
      <c r="A611" s="364">
        <v>4</v>
      </c>
      <c r="B611" s="374" t="s">
        <v>323</v>
      </c>
      <c r="C611" s="374" t="s">
        <v>324</v>
      </c>
      <c r="D611" s="377">
        <v>1</v>
      </c>
      <c r="E611" s="377">
        <v>1</v>
      </c>
      <c r="F611" s="362">
        <f t="shared" si="32"/>
        <v>1</v>
      </c>
      <c r="G611" s="358"/>
      <c r="H611" s="47"/>
      <c r="I611" s="47"/>
    </row>
    <row r="612" spans="1:10" s="4" customFormat="1" ht="51" customHeight="1" thickBot="1">
      <c r="A612" s="364">
        <v>5</v>
      </c>
      <c r="B612" s="374" t="s">
        <v>325</v>
      </c>
      <c r="C612" s="374" t="s">
        <v>326</v>
      </c>
      <c r="D612" s="377">
        <v>1</v>
      </c>
      <c r="E612" s="377">
        <v>1</v>
      </c>
      <c r="F612" s="362">
        <f t="shared" si="32"/>
        <v>1</v>
      </c>
      <c r="G612" s="358"/>
      <c r="H612" s="47"/>
      <c r="I612" s="47"/>
    </row>
    <row r="613" spans="1:10" s="4" customFormat="1" ht="51.75" customHeight="1" thickBot="1">
      <c r="A613" s="364">
        <v>6</v>
      </c>
      <c r="B613" s="374" t="s">
        <v>327</v>
      </c>
      <c r="C613" s="374" t="s">
        <v>328</v>
      </c>
      <c r="D613" s="378">
        <v>1</v>
      </c>
      <c r="E613" s="378">
        <v>1</v>
      </c>
      <c r="F613" s="362">
        <f t="shared" si="32"/>
        <v>1</v>
      </c>
      <c r="G613" s="358"/>
      <c r="H613" s="47"/>
      <c r="I613" s="47"/>
    </row>
    <row r="614" spans="1:10" s="4" customFormat="1" ht="60.75" thickBot="1">
      <c r="A614" s="364">
        <v>7</v>
      </c>
      <c r="B614" s="374" t="s">
        <v>329</v>
      </c>
      <c r="C614" s="374" t="s">
        <v>330</v>
      </c>
      <c r="D614" s="378">
        <v>1</v>
      </c>
      <c r="E614" s="378">
        <v>1</v>
      </c>
      <c r="F614" s="362">
        <f t="shared" si="32"/>
        <v>1</v>
      </c>
      <c r="G614" s="358"/>
      <c r="H614" s="47"/>
      <c r="I614" s="47"/>
    </row>
    <row r="615" spans="1:10" s="4" customFormat="1" ht="90.75" customHeight="1" thickBot="1">
      <c r="A615" s="364">
        <v>8</v>
      </c>
      <c r="B615" s="374" t="s">
        <v>331</v>
      </c>
      <c r="C615" s="374" t="s">
        <v>332</v>
      </c>
      <c r="D615" s="377">
        <v>1</v>
      </c>
      <c r="E615" s="406">
        <v>1</v>
      </c>
      <c r="F615" s="362">
        <f t="shared" si="32"/>
        <v>1</v>
      </c>
      <c r="G615" s="358"/>
      <c r="H615" s="47"/>
      <c r="I615" s="47"/>
    </row>
    <row r="616" spans="1:10" s="4" customFormat="1" ht="24.75" customHeight="1" thickBot="1">
      <c r="A616" s="364">
        <v>9</v>
      </c>
      <c r="B616" s="374" t="s">
        <v>333</v>
      </c>
      <c r="C616" s="374" t="s">
        <v>334</v>
      </c>
      <c r="D616" s="377">
        <v>1</v>
      </c>
      <c r="E616" s="377">
        <v>0.9</v>
      </c>
      <c r="F616" s="362">
        <f t="shared" si="32"/>
        <v>0.9</v>
      </c>
      <c r="G616" s="358"/>
      <c r="H616" s="47"/>
      <c r="I616" s="47"/>
    </row>
    <row r="617" spans="1:10" s="4" customFormat="1" ht="55.5" customHeight="1" thickBot="1">
      <c r="A617" s="364">
        <v>10</v>
      </c>
      <c r="B617" s="374" t="s">
        <v>335</v>
      </c>
      <c r="C617" s="374" t="s">
        <v>336</v>
      </c>
      <c r="D617" s="378">
        <v>12</v>
      </c>
      <c r="E617" s="378">
        <v>12</v>
      </c>
      <c r="F617" s="362">
        <f t="shared" si="32"/>
        <v>1</v>
      </c>
      <c r="G617" s="358"/>
      <c r="H617" s="35"/>
      <c r="I617" s="35" t="s">
        <v>184</v>
      </c>
      <c r="J617" s="35" t="s">
        <v>183</v>
      </c>
    </row>
    <row r="618" spans="1:10" s="5" customFormat="1" ht="31.5" customHeight="1" thickBot="1">
      <c r="A618" s="471" t="s">
        <v>188</v>
      </c>
      <c r="B618" s="471"/>
      <c r="C618" s="471"/>
      <c r="D618" s="471"/>
      <c r="E618" s="471"/>
      <c r="F618" s="193">
        <f>SUM(F608:F617)/10</f>
        <v>0.89</v>
      </c>
      <c r="G618" s="358"/>
      <c r="H618" s="36">
        <v>1</v>
      </c>
      <c r="I618" s="36">
        <f>H618-J618</f>
        <v>0.10999999999999999</v>
      </c>
      <c r="J618" s="36">
        <f>F618</f>
        <v>0.89</v>
      </c>
    </row>
    <row r="619" spans="1:10" s="5" customFormat="1" ht="31.5" customHeight="1">
      <c r="A619" s="415"/>
      <c r="B619" s="415"/>
      <c r="C619" s="415"/>
      <c r="D619" s="415"/>
      <c r="E619" s="415"/>
      <c r="F619" s="415"/>
      <c r="G619" s="416"/>
      <c r="H619" s="59"/>
      <c r="I619" s="59"/>
    </row>
    <row r="620" spans="1:10" s="5" customFormat="1" ht="31.5" customHeight="1">
      <c r="A620" s="415"/>
      <c r="B620" s="415"/>
      <c r="C620" s="415"/>
      <c r="D620" s="415"/>
      <c r="E620" s="415"/>
      <c r="F620" s="415"/>
      <c r="G620" s="416"/>
      <c r="H620" s="59"/>
      <c r="I620" s="59"/>
    </row>
    <row r="621" spans="1:10" s="5" customFormat="1" ht="31.5" customHeight="1">
      <c r="A621" s="415"/>
      <c r="B621" s="415"/>
      <c r="C621" s="415"/>
      <c r="D621" s="415"/>
      <c r="E621" s="415"/>
      <c r="F621" s="415"/>
      <c r="G621" s="416"/>
      <c r="H621" s="59"/>
      <c r="I621" s="59"/>
    </row>
    <row r="622" spans="1:10" s="5" customFormat="1" ht="31.5" customHeight="1">
      <c r="A622" s="415"/>
      <c r="B622" s="415"/>
      <c r="C622" s="415"/>
      <c r="D622" s="415"/>
      <c r="E622" s="415"/>
      <c r="F622" s="415"/>
      <c r="G622" s="416"/>
      <c r="H622" s="59"/>
      <c r="I622" s="59"/>
    </row>
    <row r="623" spans="1:10" s="5" customFormat="1" ht="31.5" customHeight="1">
      <c r="A623" s="415"/>
      <c r="B623" s="415"/>
      <c r="C623" s="415"/>
      <c r="D623" s="415"/>
      <c r="E623" s="415"/>
      <c r="F623" s="415"/>
      <c r="G623" s="416"/>
      <c r="H623" s="59"/>
      <c r="I623" s="59"/>
    </row>
    <row r="624" spans="1:10" s="5" customFormat="1" ht="31.5" customHeight="1">
      <c r="A624" s="415"/>
      <c r="B624" s="415"/>
      <c r="C624" s="415"/>
      <c r="D624" s="415"/>
      <c r="E624" s="415"/>
      <c r="F624" s="415"/>
      <c r="G624" s="416"/>
      <c r="H624" s="59"/>
      <c r="I624" s="59"/>
    </row>
    <row r="625" spans="1:9" s="5" customFormat="1" ht="31.5" customHeight="1">
      <c r="A625" s="415"/>
      <c r="B625" s="415"/>
      <c r="C625" s="415"/>
      <c r="D625" s="415"/>
      <c r="E625" s="415"/>
      <c r="F625" s="415"/>
      <c r="G625" s="416"/>
      <c r="H625" s="59"/>
      <c r="I625" s="59"/>
    </row>
    <row r="626" spans="1:9" s="5" customFormat="1" ht="31.5" customHeight="1">
      <c r="A626" s="415"/>
      <c r="B626" s="415"/>
      <c r="C626" s="415"/>
      <c r="D626" s="415"/>
      <c r="E626" s="415"/>
      <c r="F626" s="415"/>
      <c r="G626" s="416"/>
      <c r="H626" s="59"/>
      <c r="I626" s="59"/>
    </row>
    <row r="627" spans="1:9" s="5" customFormat="1" ht="31.5" customHeight="1">
      <c r="A627" s="506" t="s">
        <v>35</v>
      </c>
      <c r="B627" s="507"/>
      <c r="C627" s="507"/>
      <c r="D627" s="507"/>
      <c r="E627" s="507"/>
      <c r="F627" s="507"/>
      <c r="G627" s="508"/>
      <c r="H627" s="59"/>
      <c r="I627" s="59"/>
    </row>
    <row r="628" spans="1:9" s="5" customFormat="1" ht="48" customHeight="1" thickBot="1">
      <c r="A628" s="171" t="s">
        <v>187</v>
      </c>
      <c r="B628" s="172" t="s">
        <v>0</v>
      </c>
      <c r="C628" s="171" t="s">
        <v>1</v>
      </c>
      <c r="D628" s="173" t="s">
        <v>2</v>
      </c>
      <c r="E628" s="173" t="s">
        <v>3</v>
      </c>
      <c r="F628" s="174" t="s">
        <v>4</v>
      </c>
      <c r="G628" s="187" t="s">
        <v>185</v>
      </c>
      <c r="H628" s="59"/>
      <c r="I628" s="59"/>
    </row>
    <row r="629" spans="1:9" s="4" customFormat="1" ht="68.25" customHeight="1" thickBot="1">
      <c r="A629" s="361">
        <v>1</v>
      </c>
      <c r="B629" s="289" t="s">
        <v>337</v>
      </c>
      <c r="C629" s="289" t="s">
        <v>338</v>
      </c>
      <c r="D629" s="290">
        <v>240</v>
      </c>
      <c r="E629" s="291">
        <v>120</v>
      </c>
      <c r="F629" s="362">
        <f>E629/D629*1</f>
        <v>0.5</v>
      </c>
      <c r="G629" s="333"/>
      <c r="H629" s="47"/>
      <c r="I629" s="47"/>
    </row>
    <row r="630" spans="1:9" s="4" customFormat="1" ht="43.5" customHeight="1" thickBot="1">
      <c r="A630" s="364">
        <v>2</v>
      </c>
      <c r="B630" s="292" t="s">
        <v>339</v>
      </c>
      <c r="C630" s="292" t="s">
        <v>340</v>
      </c>
      <c r="D630" s="290">
        <v>4</v>
      </c>
      <c r="E630" s="291">
        <v>2</v>
      </c>
      <c r="F630" s="362">
        <f>E630/D630*1</f>
        <v>0.5</v>
      </c>
      <c r="G630" s="333"/>
      <c r="H630" s="47"/>
      <c r="I630" s="47"/>
    </row>
    <row r="631" spans="1:9" s="4" customFormat="1" ht="63" customHeight="1" thickBot="1">
      <c r="A631" s="361">
        <v>3</v>
      </c>
      <c r="B631" s="292" t="s">
        <v>341</v>
      </c>
      <c r="C631" s="292" t="s">
        <v>342</v>
      </c>
      <c r="D631" s="290">
        <v>5136</v>
      </c>
      <c r="E631" s="291">
        <v>2568</v>
      </c>
      <c r="F631" s="362">
        <f>E631/D631*1</f>
        <v>0.5</v>
      </c>
      <c r="G631" s="333"/>
      <c r="H631" s="47"/>
      <c r="I631" s="47"/>
    </row>
    <row r="632" spans="1:9" s="4" customFormat="1" ht="73.5" customHeight="1" thickBot="1">
      <c r="A632" s="364">
        <v>4</v>
      </c>
      <c r="B632" s="292" t="s">
        <v>343</v>
      </c>
      <c r="C632" s="292" t="s">
        <v>344</v>
      </c>
      <c r="D632" s="290">
        <v>4</v>
      </c>
      <c r="E632" s="291">
        <v>1</v>
      </c>
      <c r="F632" s="362">
        <f t="shared" ref="F632:F647" si="33">E632/D632*1</f>
        <v>0.25</v>
      </c>
      <c r="G632" s="333"/>
      <c r="H632" s="47"/>
      <c r="I632" s="47"/>
    </row>
    <row r="633" spans="1:9" s="4" customFormat="1" ht="43.5" customHeight="1" thickBot="1">
      <c r="A633" s="361">
        <v>5</v>
      </c>
      <c r="B633" s="293" t="s">
        <v>345</v>
      </c>
      <c r="C633" s="293" t="s">
        <v>346</v>
      </c>
      <c r="D633" s="290">
        <v>1</v>
      </c>
      <c r="E633" s="291">
        <v>0</v>
      </c>
      <c r="F633" s="362">
        <f t="shared" si="33"/>
        <v>0</v>
      </c>
      <c r="G633" s="333"/>
      <c r="H633" s="47"/>
      <c r="I633" s="47"/>
    </row>
    <row r="634" spans="1:9" s="4" customFormat="1" ht="49.5" customHeight="1" thickBot="1">
      <c r="A634" s="364">
        <v>6</v>
      </c>
      <c r="B634" s="294" t="s">
        <v>347</v>
      </c>
      <c r="C634" s="294" t="s">
        <v>348</v>
      </c>
      <c r="D634" s="295">
        <v>3</v>
      </c>
      <c r="E634" s="291">
        <v>0</v>
      </c>
      <c r="F634" s="362">
        <f t="shared" si="33"/>
        <v>0</v>
      </c>
      <c r="G634" s="333"/>
      <c r="H634" s="47"/>
      <c r="I634" s="47"/>
    </row>
    <row r="635" spans="1:9" s="4" customFormat="1" ht="63" customHeight="1" thickBot="1">
      <c r="A635" s="361">
        <v>7</v>
      </c>
      <c r="B635" s="294" t="s">
        <v>349</v>
      </c>
      <c r="C635" s="294" t="s">
        <v>350</v>
      </c>
      <c r="D635" s="295">
        <v>1</v>
      </c>
      <c r="E635" s="291">
        <v>0</v>
      </c>
      <c r="F635" s="362">
        <f t="shared" si="33"/>
        <v>0</v>
      </c>
      <c r="G635" s="333"/>
      <c r="H635" s="47"/>
      <c r="I635" s="47"/>
    </row>
    <row r="636" spans="1:9" s="4" customFormat="1" ht="80.25" customHeight="1" thickBot="1">
      <c r="A636" s="364">
        <v>8</v>
      </c>
      <c r="B636" s="294" t="s">
        <v>351</v>
      </c>
      <c r="C636" s="294" t="s">
        <v>352</v>
      </c>
      <c r="D636" s="295">
        <v>1</v>
      </c>
      <c r="E636" s="291">
        <v>0</v>
      </c>
      <c r="F636" s="362">
        <f t="shared" si="33"/>
        <v>0</v>
      </c>
      <c r="G636" s="333"/>
      <c r="H636" s="47"/>
      <c r="I636" s="47"/>
    </row>
    <row r="637" spans="1:9" s="4" customFormat="1" ht="43.5" customHeight="1" thickBot="1">
      <c r="A637" s="361">
        <v>9</v>
      </c>
      <c r="B637" s="294" t="s">
        <v>353</v>
      </c>
      <c r="C637" s="294" t="s">
        <v>354</v>
      </c>
      <c r="D637" s="295">
        <v>5</v>
      </c>
      <c r="E637" s="291">
        <v>0</v>
      </c>
      <c r="F637" s="362">
        <f t="shared" si="33"/>
        <v>0</v>
      </c>
      <c r="G637" s="333"/>
      <c r="H637" s="47"/>
      <c r="I637" s="47"/>
    </row>
    <row r="638" spans="1:9" s="4" customFormat="1" ht="43.5" customHeight="1" thickBot="1">
      <c r="A638" s="364">
        <v>10</v>
      </c>
      <c r="B638" s="294" t="s">
        <v>355</v>
      </c>
      <c r="C638" s="294" t="s">
        <v>356</v>
      </c>
      <c r="D638" s="295">
        <v>20</v>
      </c>
      <c r="E638" s="291">
        <v>0</v>
      </c>
      <c r="F638" s="362">
        <f t="shared" si="33"/>
        <v>0</v>
      </c>
      <c r="G638" s="333"/>
      <c r="H638" s="47"/>
      <c r="I638" s="47"/>
    </row>
    <row r="639" spans="1:9" s="4" customFormat="1" ht="43.5" customHeight="1" thickBot="1">
      <c r="A639" s="361">
        <v>11</v>
      </c>
      <c r="B639" s="294" t="s">
        <v>357</v>
      </c>
      <c r="C639" s="294" t="s">
        <v>358</v>
      </c>
      <c r="D639" s="295">
        <v>1</v>
      </c>
      <c r="E639" s="291">
        <v>0</v>
      </c>
      <c r="F639" s="362">
        <f t="shared" si="33"/>
        <v>0</v>
      </c>
      <c r="G639" s="333"/>
      <c r="H639" s="47"/>
      <c r="I639" s="47"/>
    </row>
    <row r="640" spans="1:9" s="4" customFormat="1" ht="43.5" customHeight="1" thickBot="1">
      <c r="A640" s="364">
        <v>12</v>
      </c>
      <c r="B640" s="294" t="s">
        <v>359</v>
      </c>
      <c r="C640" s="294" t="s">
        <v>360</v>
      </c>
      <c r="D640" s="296">
        <v>4</v>
      </c>
      <c r="E640" s="291">
        <v>0</v>
      </c>
      <c r="F640" s="362">
        <f t="shared" si="33"/>
        <v>0</v>
      </c>
      <c r="G640" s="333"/>
      <c r="H640" s="47"/>
      <c r="I640" s="47"/>
    </row>
    <row r="641" spans="1:10" s="4" customFormat="1" ht="43.5" customHeight="1" thickBot="1">
      <c r="A641" s="361">
        <v>13</v>
      </c>
      <c r="B641" s="294" t="s">
        <v>361</v>
      </c>
      <c r="C641" s="294" t="s">
        <v>362</v>
      </c>
      <c r="D641" s="296">
        <v>1</v>
      </c>
      <c r="E641" s="291">
        <v>0</v>
      </c>
      <c r="F641" s="362">
        <f t="shared" si="33"/>
        <v>0</v>
      </c>
      <c r="G641" s="333"/>
      <c r="H641" s="47"/>
      <c r="I641" s="47"/>
    </row>
    <row r="642" spans="1:10" s="4" customFormat="1" ht="43.5" customHeight="1" thickBot="1">
      <c r="A642" s="364">
        <v>14</v>
      </c>
      <c r="B642" s="294" t="s">
        <v>363</v>
      </c>
      <c r="C642" s="294" t="s">
        <v>364</v>
      </c>
      <c r="D642" s="296">
        <v>3</v>
      </c>
      <c r="E642" s="291">
        <v>0</v>
      </c>
      <c r="F642" s="362">
        <f t="shared" si="33"/>
        <v>0</v>
      </c>
      <c r="G642" s="333"/>
      <c r="H642" s="47"/>
      <c r="I642" s="47"/>
    </row>
    <row r="643" spans="1:10" s="4" customFormat="1" ht="62.25" customHeight="1" thickBot="1">
      <c r="A643" s="361">
        <v>15</v>
      </c>
      <c r="B643" s="294" t="s">
        <v>365</v>
      </c>
      <c r="C643" s="294" t="s">
        <v>366</v>
      </c>
      <c r="D643" s="295">
        <v>264</v>
      </c>
      <c r="E643" s="291">
        <v>132</v>
      </c>
      <c r="F643" s="362">
        <f t="shared" si="33"/>
        <v>0.5</v>
      </c>
      <c r="G643" s="333"/>
      <c r="H643" s="47"/>
      <c r="I643" s="47"/>
    </row>
    <row r="644" spans="1:10" s="4" customFormat="1" ht="71.25" customHeight="1" thickBot="1">
      <c r="A644" s="364">
        <v>16</v>
      </c>
      <c r="B644" s="294" t="s">
        <v>367</v>
      </c>
      <c r="C644" s="294" t="s">
        <v>368</v>
      </c>
      <c r="D644" s="295">
        <v>4</v>
      </c>
      <c r="E644" s="291">
        <v>2</v>
      </c>
      <c r="F644" s="362">
        <f t="shared" si="33"/>
        <v>0.5</v>
      </c>
      <c r="G644" s="333"/>
      <c r="H644" s="47"/>
      <c r="I644" s="47"/>
    </row>
    <row r="645" spans="1:10" s="4" customFormat="1" ht="60.75" customHeight="1" thickBot="1">
      <c r="A645" s="361">
        <v>17</v>
      </c>
      <c r="B645" s="294" t="s">
        <v>369</v>
      </c>
      <c r="C645" s="294" t="s">
        <v>370</v>
      </c>
      <c r="D645" s="295">
        <v>144</v>
      </c>
      <c r="E645" s="291">
        <v>72</v>
      </c>
      <c r="F645" s="362">
        <f t="shared" si="33"/>
        <v>0.5</v>
      </c>
      <c r="G645" s="333"/>
      <c r="H645" s="47"/>
      <c r="I645" s="47"/>
    </row>
    <row r="646" spans="1:10" s="4" customFormat="1" ht="43.5" customHeight="1" thickBot="1">
      <c r="A646" s="379">
        <v>18</v>
      </c>
      <c r="B646" s="289" t="s">
        <v>371</v>
      </c>
      <c r="C646" s="289" t="s">
        <v>372</v>
      </c>
      <c r="D646" s="296">
        <v>6</v>
      </c>
      <c r="E646" s="291">
        <v>3</v>
      </c>
      <c r="F646" s="362">
        <f t="shared" si="33"/>
        <v>0.5</v>
      </c>
      <c r="G646" s="333"/>
      <c r="H646" s="47"/>
      <c r="I646" s="47"/>
    </row>
    <row r="647" spans="1:10" s="4" customFormat="1" ht="63.75" customHeight="1" thickBot="1">
      <c r="A647" s="364">
        <v>19</v>
      </c>
      <c r="B647" s="297" t="s">
        <v>373</v>
      </c>
      <c r="C647" s="298" t="s">
        <v>374</v>
      </c>
      <c r="D647" s="299">
        <v>3</v>
      </c>
      <c r="E647" s="300">
        <v>0</v>
      </c>
      <c r="F647" s="362">
        <f t="shared" si="33"/>
        <v>0</v>
      </c>
      <c r="G647" s="333"/>
      <c r="H647" s="35"/>
      <c r="I647" s="35" t="s">
        <v>184</v>
      </c>
      <c r="J647" s="35" t="s">
        <v>183</v>
      </c>
    </row>
    <row r="648" spans="1:10" s="5" customFormat="1" ht="31.5" customHeight="1" thickBot="1">
      <c r="A648" s="471" t="s">
        <v>188</v>
      </c>
      <c r="B648" s="471"/>
      <c r="C648" s="471"/>
      <c r="D648" s="471"/>
      <c r="E648" s="471"/>
      <c r="F648" s="193">
        <f>SUM(F629:F647)/19</f>
        <v>0.19736842105263158</v>
      </c>
      <c r="G648" s="333"/>
      <c r="H648" s="36">
        <v>1</v>
      </c>
      <c r="I648" s="36">
        <f>H648-J648</f>
        <v>0.80263157894736836</v>
      </c>
      <c r="J648" s="36">
        <f>F648</f>
        <v>0.19736842105263158</v>
      </c>
    </row>
    <row r="649" spans="1:10" s="5" customFormat="1" ht="31.5" customHeight="1">
      <c r="A649" s="415"/>
      <c r="B649" s="415"/>
      <c r="C649" s="415"/>
      <c r="D649" s="415"/>
      <c r="E649" s="415"/>
      <c r="F649" s="415"/>
      <c r="G649" s="416"/>
      <c r="H649" s="59"/>
      <c r="I649" s="59"/>
    </row>
    <row r="650" spans="1:10" s="5" customFormat="1" ht="31.5" customHeight="1">
      <c r="A650" s="415"/>
      <c r="B650" s="415"/>
      <c r="C650" s="415"/>
      <c r="D650" s="415"/>
      <c r="E650" s="415"/>
      <c r="F650" s="415"/>
      <c r="G650" s="416"/>
      <c r="H650" s="59"/>
      <c r="I650" s="59"/>
    </row>
    <row r="651" spans="1:10" s="5" customFormat="1" ht="31.5" customHeight="1">
      <c r="A651" s="415"/>
      <c r="B651" s="415"/>
      <c r="C651" s="415"/>
      <c r="D651" s="415"/>
      <c r="E651" s="415"/>
      <c r="F651" s="415"/>
      <c r="G651" s="416"/>
      <c r="H651" s="59"/>
      <c r="I651" s="59"/>
    </row>
    <row r="652" spans="1:10" s="5" customFormat="1" ht="31.5" customHeight="1">
      <c r="A652" s="415"/>
      <c r="B652" s="415"/>
      <c r="C652" s="415"/>
      <c r="D652" s="415"/>
      <c r="E652" s="415"/>
      <c r="F652" s="415"/>
      <c r="G652" s="416"/>
      <c r="H652" s="59"/>
      <c r="I652" s="59"/>
    </row>
    <row r="653" spans="1:10" s="5" customFormat="1" ht="31.5" customHeight="1">
      <c r="A653" s="415"/>
      <c r="B653" s="415"/>
      <c r="C653" s="415"/>
      <c r="D653" s="415"/>
      <c r="E653" s="415"/>
      <c r="F653" s="415"/>
      <c r="G653" s="416"/>
      <c r="H653" s="59"/>
      <c r="I653" s="59"/>
    </row>
    <row r="654" spans="1:10" s="5" customFormat="1" ht="31.5" customHeight="1">
      <c r="A654" s="415"/>
      <c r="B654" s="415"/>
      <c r="C654" s="415"/>
      <c r="D654" s="415"/>
      <c r="E654" s="415"/>
      <c r="F654" s="415"/>
      <c r="G654" s="416"/>
      <c r="H654" s="59"/>
      <c r="I654" s="59"/>
    </row>
    <row r="655" spans="1:10" s="5" customFormat="1" ht="31.5" customHeight="1">
      <c r="A655" s="415"/>
      <c r="B655" s="415"/>
      <c r="C655" s="415"/>
      <c r="D655" s="415"/>
      <c r="E655" s="415"/>
      <c r="F655" s="415"/>
      <c r="G655" s="416"/>
      <c r="H655" s="59"/>
      <c r="I655" s="59"/>
    </row>
    <row r="656" spans="1:10" s="5" customFormat="1" ht="31.5" customHeight="1">
      <c r="A656" s="415"/>
      <c r="B656" s="415"/>
      <c r="C656" s="415"/>
      <c r="D656" s="415"/>
      <c r="E656" s="415"/>
      <c r="F656" s="415"/>
      <c r="G656" s="416"/>
      <c r="H656" s="59"/>
      <c r="I656" s="59"/>
    </row>
    <row r="657" spans="1:10" s="5" customFormat="1" ht="31.5" customHeight="1">
      <c r="A657" s="506" t="s">
        <v>36</v>
      </c>
      <c r="B657" s="507"/>
      <c r="C657" s="507"/>
      <c r="D657" s="507"/>
      <c r="E657" s="507"/>
      <c r="F657" s="507"/>
      <c r="G657" s="508"/>
      <c r="H657" s="59"/>
      <c r="I657" s="59"/>
    </row>
    <row r="658" spans="1:10" s="5" customFormat="1" ht="39" thickBot="1">
      <c r="A658" s="171" t="s">
        <v>187</v>
      </c>
      <c r="B658" s="172" t="s">
        <v>0</v>
      </c>
      <c r="C658" s="171" t="s">
        <v>1</v>
      </c>
      <c r="D658" s="173" t="s">
        <v>2</v>
      </c>
      <c r="E658" s="173" t="s">
        <v>3</v>
      </c>
      <c r="F658" s="174" t="s">
        <v>4</v>
      </c>
      <c r="G658" s="187" t="s">
        <v>185</v>
      </c>
      <c r="H658" s="59"/>
      <c r="I658" s="59"/>
    </row>
    <row r="659" spans="1:10" s="4" customFormat="1" ht="30.75" thickBot="1">
      <c r="A659" s="239">
        <v>1</v>
      </c>
      <c r="B659" s="301" t="s">
        <v>375</v>
      </c>
      <c r="C659" s="289" t="s">
        <v>376</v>
      </c>
      <c r="D659" s="290">
        <v>32</v>
      </c>
      <c r="E659" s="291">
        <v>38</v>
      </c>
      <c r="F659" s="191">
        <v>1</v>
      </c>
      <c r="G659" s="304"/>
      <c r="H659" s="47"/>
      <c r="I659" s="47"/>
    </row>
    <row r="660" spans="1:10" s="4" customFormat="1" ht="30.75" thickBot="1">
      <c r="A660" s="241">
        <v>2</v>
      </c>
      <c r="B660" s="292" t="s">
        <v>377</v>
      </c>
      <c r="C660" s="292" t="s">
        <v>378</v>
      </c>
      <c r="D660" s="290">
        <v>4</v>
      </c>
      <c r="E660" s="291">
        <v>7</v>
      </c>
      <c r="F660" s="191">
        <v>1</v>
      </c>
      <c r="G660" s="304"/>
      <c r="H660" s="47"/>
      <c r="I660" s="47"/>
    </row>
    <row r="661" spans="1:10" s="4" customFormat="1" ht="21" thickBot="1">
      <c r="A661" s="239">
        <v>3</v>
      </c>
      <c r="B661" s="292" t="s">
        <v>379</v>
      </c>
      <c r="C661" s="292" t="s">
        <v>380</v>
      </c>
      <c r="D661" s="290">
        <v>4000</v>
      </c>
      <c r="E661" s="291">
        <v>4605</v>
      </c>
      <c r="F661" s="191">
        <v>1</v>
      </c>
      <c r="G661" s="304"/>
      <c r="H661" s="47"/>
      <c r="I661" s="47"/>
    </row>
    <row r="662" spans="1:10" s="4" customFormat="1" ht="30.75" thickBot="1">
      <c r="A662" s="241">
        <v>4</v>
      </c>
      <c r="B662" s="292" t="s">
        <v>381</v>
      </c>
      <c r="C662" s="292" t="s">
        <v>382</v>
      </c>
      <c r="D662" s="290">
        <v>50</v>
      </c>
      <c r="E662" s="290">
        <v>90</v>
      </c>
      <c r="F662" s="191">
        <v>1</v>
      </c>
      <c r="G662" s="304"/>
      <c r="H662" s="47"/>
      <c r="I662" s="47"/>
    </row>
    <row r="663" spans="1:10" s="4" customFormat="1" ht="30.75" thickBot="1">
      <c r="A663" s="239">
        <v>5</v>
      </c>
      <c r="B663" s="292" t="s">
        <v>383</v>
      </c>
      <c r="C663" s="292" t="s">
        <v>384</v>
      </c>
      <c r="D663" s="290">
        <v>12</v>
      </c>
      <c r="E663" s="290">
        <v>13</v>
      </c>
      <c r="F663" s="191">
        <v>1</v>
      </c>
      <c r="G663" s="304"/>
      <c r="H663" s="47"/>
      <c r="I663" s="47"/>
    </row>
    <row r="664" spans="1:10" s="4" customFormat="1" ht="30.75" thickBot="1">
      <c r="A664" s="241">
        <v>6</v>
      </c>
      <c r="B664" s="302" t="s">
        <v>385</v>
      </c>
      <c r="C664" s="292" t="s">
        <v>386</v>
      </c>
      <c r="D664" s="290">
        <v>192</v>
      </c>
      <c r="E664" s="290">
        <v>225</v>
      </c>
      <c r="F664" s="191">
        <v>1</v>
      </c>
      <c r="G664" s="304"/>
      <c r="H664" s="47"/>
      <c r="I664" s="47"/>
    </row>
    <row r="665" spans="1:10" s="4" customFormat="1" ht="60.75" thickBot="1">
      <c r="A665" s="239">
        <v>7</v>
      </c>
      <c r="B665" s="302" t="s">
        <v>387</v>
      </c>
      <c r="C665" s="292" t="s">
        <v>388</v>
      </c>
      <c r="D665" s="290">
        <v>120</v>
      </c>
      <c r="E665" s="290">
        <v>432</v>
      </c>
      <c r="F665" s="191">
        <v>1</v>
      </c>
      <c r="G665" s="304"/>
      <c r="H665" s="47"/>
      <c r="I665" s="47"/>
    </row>
    <row r="666" spans="1:10" s="4" customFormat="1" ht="70.5" customHeight="1" thickBot="1">
      <c r="A666" s="241">
        <v>8</v>
      </c>
      <c r="B666" s="302" t="s">
        <v>389</v>
      </c>
      <c r="C666" s="292" t="s">
        <v>390</v>
      </c>
      <c r="D666" s="290">
        <v>2</v>
      </c>
      <c r="E666" s="290">
        <v>2</v>
      </c>
      <c r="F666" s="191">
        <f t="shared" ref="F666:F669" si="34">E666/D666*1</f>
        <v>1</v>
      </c>
      <c r="G666" s="304"/>
      <c r="H666" s="47"/>
      <c r="I666" s="47"/>
    </row>
    <row r="667" spans="1:10" s="4" customFormat="1" ht="36.75" customHeight="1" thickBot="1">
      <c r="A667" s="239">
        <v>9</v>
      </c>
      <c r="B667" s="302" t="s">
        <v>391</v>
      </c>
      <c r="C667" s="292" t="s">
        <v>392</v>
      </c>
      <c r="D667" s="290">
        <v>6000</v>
      </c>
      <c r="E667" s="290">
        <v>6085</v>
      </c>
      <c r="F667" s="191">
        <v>1</v>
      </c>
      <c r="G667" s="304"/>
      <c r="H667" s="47"/>
      <c r="I667" s="47"/>
    </row>
    <row r="668" spans="1:10" s="4" customFormat="1" ht="43.5" customHeight="1" thickBot="1">
      <c r="A668" s="241">
        <v>10</v>
      </c>
      <c r="B668" s="302" t="s">
        <v>393</v>
      </c>
      <c r="C668" s="292" t="s">
        <v>394</v>
      </c>
      <c r="D668" s="305">
        <v>1</v>
      </c>
      <c r="E668" s="290">
        <v>0.99999999999999989</v>
      </c>
      <c r="F668" s="191">
        <f t="shared" si="34"/>
        <v>0.99999999999999989</v>
      </c>
      <c r="G668" s="304"/>
      <c r="H668" s="47"/>
      <c r="I668" s="47"/>
    </row>
    <row r="669" spans="1:10" s="4" customFormat="1" ht="36" customHeight="1" thickBot="1">
      <c r="A669" s="239">
        <v>11</v>
      </c>
      <c r="B669" s="303" t="s">
        <v>395</v>
      </c>
      <c r="C669" s="293" t="s">
        <v>396</v>
      </c>
      <c r="D669" s="290">
        <v>2</v>
      </c>
      <c r="E669" s="290">
        <v>0</v>
      </c>
      <c r="F669" s="191">
        <f t="shared" si="34"/>
        <v>0</v>
      </c>
      <c r="G669" s="304"/>
      <c r="H669" s="35"/>
      <c r="I669" s="35" t="s">
        <v>184</v>
      </c>
      <c r="J669" s="35" t="s">
        <v>183</v>
      </c>
    </row>
    <row r="670" spans="1:10" s="5" customFormat="1" ht="31.5" customHeight="1">
      <c r="A670" s="478" t="s">
        <v>188</v>
      </c>
      <c r="B670" s="478"/>
      <c r="C670" s="478"/>
      <c r="D670" s="478"/>
      <c r="E670" s="478"/>
      <c r="F670" s="341">
        <f>SUM(F659:F669)/11</f>
        <v>0.90909090909090906</v>
      </c>
      <c r="G670" s="410"/>
      <c r="H670" s="36">
        <v>1</v>
      </c>
      <c r="I670" s="36">
        <f>H670-J670</f>
        <v>9.0909090909090939E-2</v>
      </c>
      <c r="J670" s="36">
        <f>F670</f>
        <v>0.90909090909090906</v>
      </c>
    </row>
    <row r="671" spans="1:10" s="5" customFormat="1" ht="141" customHeight="1">
      <c r="A671" s="425" t="s">
        <v>627</v>
      </c>
      <c r="B671" s="426"/>
      <c r="C671" s="426"/>
      <c r="D671" s="426"/>
      <c r="E671" s="426"/>
      <c r="F671" s="426"/>
      <c r="G671" s="427"/>
      <c r="H671" s="59"/>
      <c r="I671" s="59"/>
    </row>
    <row r="672" spans="1:10" s="5" customFormat="1" ht="31.5" customHeight="1">
      <c r="A672" s="407"/>
      <c r="B672" s="68"/>
      <c r="C672" s="68"/>
      <c r="D672" s="68"/>
      <c r="E672" s="68"/>
      <c r="F672" s="68"/>
      <c r="G672" s="404"/>
      <c r="H672" s="59"/>
      <c r="I672" s="59"/>
    </row>
    <row r="673" spans="1:10" s="5" customFormat="1" ht="31.5" customHeight="1">
      <c r="A673" s="407"/>
      <c r="B673" s="68"/>
      <c r="C673" s="68"/>
      <c r="D673" s="68"/>
      <c r="E673" s="68"/>
      <c r="F673" s="68"/>
      <c r="G673" s="404"/>
      <c r="H673" s="59"/>
      <c r="I673" s="59"/>
    </row>
    <row r="674" spans="1:10" s="5" customFormat="1" ht="31.5" customHeight="1">
      <c r="A674" s="68"/>
      <c r="B674" s="68"/>
      <c r="C674" s="68"/>
      <c r="D674" s="68"/>
      <c r="E674" s="68"/>
      <c r="F674" s="68"/>
      <c r="G674" s="404"/>
      <c r="H674" s="59"/>
      <c r="I674" s="59"/>
    </row>
    <row r="675" spans="1:10" s="5" customFormat="1" ht="31.5" customHeight="1">
      <c r="A675" s="68"/>
      <c r="B675" s="68"/>
      <c r="C675" s="68"/>
      <c r="D675" s="68"/>
      <c r="E675" s="68"/>
      <c r="F675" s="68"/>
      <c r="G675" s="404"/>
      <c r="H675" s="59"/>
      <c r="I675" s="59"/>
    </row>
    <row r="676" spans="1:10" s="5" customFormat="1" ht="31.5" customHeight="1">
      <c r="A676" s="68"/>
      <c r="B676" s="68"/>
      <c r="C676" s="68"/>
      <c r="D676" s="68"/>
      <c r="E676" s="68"/>
      <c r="F676" s="68"/>
      <c r="G676" s="404"/>
      <c r="H676" s="59"/>
      <c r="I676" s="59"/>
    </row>
    <row r="677" spans="1:10" s="5" customFormat="1" ht="31.5" customHeight="1">
      <c r="A677" s="68"/>
      <c r="B677" s="68"/>
      <c r="C677" s="68"/>
      <c r="D677" s="68"/>
      <c r="E677" s="68"/>
      <c r="F677" s="68"/>
      <c r="G677" s="404"/>
      <c r="H677" s="59"/>
      <c r="I677" s="59"/>
    </row>
    <row r="678" spans="1:10" s="5" customFormat="1" ht="31.5" customHeight="1">
      <c r="A678" s="68"/>
      <c r="B678" s="68"/>
      <c r="C678" s="68"/>
      <c r="D678" s="68"/>
      <c r="E678" s="68"/>
      <c r="F678" s="68"/>
      <c r="G678" s="404"/>
      <c r="H678" s="59"/>
      <c r="I678" s="59"/>
    </row>
    <row r="679" spans="1:10" s="5" customFormat="1" ht="31.5" customHeight="1">
      <c r="A679" s="68"/>
      <c r="B679" s="68"/>
      <c r="C679" s="68"/>
      <c r="D679" s="68"/>
      <c r="E679" s="68"/>
      <c r="F679" s="68"/>
      <c r="G679" s="404"/>
      <c r="H679" s="59"/>
      <c r="I679" s="59"/>
    </row>
    <row r="680" spans="1:10" s="5" customFormat="1" ht="31.5" customHeight="1">
      <c r="A680" s="408"/>
      <c r="B680" s="408"/>
      <c r="C680" s="408"/>
      <c r="D680" s="408"/>
      <c r="E680" s="408"/>
      <c r="F680" s="408"/>
      <c r="G680" s="409"/>
      <c r="H680" s="59"/>
      <c r="I680" s="59"/>
    </row>
    <row r="681" spans="1:10" s="5" customFormat="1" ht="31.5" customHeight="1">
      <c r="A681" s="529" t="s">
        <v>16</v>
      </c>
      <c r="B681" s="530"/>
      <c r="C681" s="530"/>
      <c r="D681" s="530"/>
      <c r="E681" s="530"/>
      <c r="F681" s="530"/>
      <c r="G681" s="531"/>
      <c r="H681" s="59"/>
      <c r="I681" s="59"/>
    </row>
    <row r="682" spans="1:10" s="5" customFormat="1" ht="39" thickBot="1">
      <c r="A682" s="171" t="s">
        <v>187</v>
      </c>
      <c r="B682" s="172" t="s">
        <v>0</v>
      </c>
      <c r="C682" s="171" t="s">
        <v>1</v>
      </c>
      <c r="D682" s="173" t="s">
        <v>2</v>
      </c>
      <c r="E682" s="173" t="s">
        <v>3</v>
      </c>
      <c r="F682" s="174" t="s">
        <v>4</v>
      </c>
      <c r="G682" s="187" t="s">
        <v>185</v>
      </c>
      <c r="H682" s="59"/>
      <c r="I682" s="59"/>
    </row>
    <row r="683" spans="1:10" s="4" customFormat="1" ht="31.5" customHeight="1" thickBot="1">
      <c r="A683" s="363">
        <v>1</v>
      </c>
      <c r="B683" s="302" t="s">
        <v>460</v>
      </c>
      <c r="C683" s="302" t="s">
        <v>461</v>
      </c>
      <c r="D683" s="380">
        <v>50</v>
      </c>
      <c r="E683" s="381">
        <v>28</v>
      </c>
      <c r="F683" s="362">
        <f>E683/D683*1</f>
        <v>0.56000000000000005</v>
      </c>
      <c r="G683" s="382"/>
      <c r="H683" s="47"/>
      <c r="I683" s="47"/>
    </row>
    <row r="684" spans="1:10" s="4" customFormat="1" ht="42.75" customHeight="1" thickBot="1">
      <c r="A684" s="363">
        <v>2</v>
      </c>
      <c r="B684" s="302" t="s">
        <v>462</v>
      </c>
      <c r="C684" s="302" t="s">
        <v>463</v>
      </c>
      <c r="D684" s="380">
        <v>80</v>
      </c>
      <c r="E684" s="381">
        <v>108</v>
      </c>
      <c r="F684" s="362">
        <v>1</v>
      </c>
      <c r="G684" s="382"/>
      <c r="H684" s="47"/>
      <c r="I684" s="47"/>
    </row>
    <row r="685" spans="1:10" s="4" customFormat="1" ht="37.5" customHeight="1" thickBot="1">
      <c r="A685" s="363">
        <v>3</v>
      </c>
      <c r="B685" s="302" t="s">
        <v>464</v>
      </c>
      <c r="C685" s="302" t="s">
        <v>465</v>
      </c>
      <c r="D685" s="380">
        <v>10</v>
      </c>
      <c r="E685" s="381">
        <v>0</v>
      </c>
      <c r="F685" s="362">
        <f t="shared" ref="F685:F686" si="35">E685/D685*1</f>
        <v>0</v>
      </c>
      <c r="G685" s="386" t="s">
        <v>629</v>
      </c>
      <c r="H685" s="47"/>
      <c r="I685" s="47"/>
    </row>
    <row r="686" spans="1:10" s="4" customFormat="1" ht="54" customHeight="1" thickBot="1">
      <c r="A686" s="363">
        <v>4</v>
      </c>
      <c r="B686" s="302" t="s">
        <v>466</v>
      </c>
      <c r="C686" s="302" t="s">
        <v>467</v>
      </c>
      <c r="D686" s="380">
        <v>30</v>
      </c>
      <c r="E686" s="381">
        <v>16</v>
      </c>
      <c r="F686" s="362">
        <f t="shared" si="35"/>
        <v>0.53333333333333333</v>
      </c>
      <c r="G686" s="382"/>
      <c r="H686" s="47"/>
      <c r="I686" s="47"/>
    </row>
    <row r="687" spans="1:10" s="4" customFormat="1" ht="31.5" customHeight="1" thickBot="1">
      <c r="A687" s="363">
        <v>5</v>
      </c>
      <c r="B687" s="302" t="s">
        <v>468</v>
      </c>
      <c r="C687" s="302" t="s">
        <v>469</v>
      </c>
      <c r="D687" s="383">
        <v>48</v>
      </c>
      <c r="E687" s="384">
        <v>52</v>
      </c>
      <c r="F687" s="362">
        <v>1</v>
      </c>
      <c r="G687" s="382"/>
      <c r="H687" s="35"/>
      <c r="I687" s="35" t="s">
        <v>184</v>
      </c>
      <c r="J687" s="35" t="s">
        <v>183</v>
      </c>
    </row>
    <row r="688" spans="1:10" s="5" customFormat="1" ht="31.5" customHeight="1">
      <c r="A688" s="478" t="s">
        <v>188</v>
      </c>
      <c r="B688" s="478"/>
      <c r="C688" s="478"/>
      <c r="D688" s="478"/>
      <c r="E688" s="478"/>
      <c r="F688" s="341">
        <f>SUM(F683:F687)/5</f>
        <v>0.6186666666666667</v>
      </c>
      <c r="G688" s="411"/>
      <c r="H688" s="36">
        <v>1</v>
      </c>
      <c r="I688" s="36">
        <f>H688-J688</f>
        <v>0.3813333333333333</v>
      </c>
      <c r="J688" s="36">
        <f>F688</f>
        <v>0.6186666666666667</v>
      </c>
    </row>
    <row r="689" spans="1:9" s="4" customFormat="1" ht="51.75" customHeight="1">
      <c r="A689" s="428" t="s">
        <v>628</v>
      </c>
      <c r="B689" s="429"/>
      <c r="C689" s="429"/>
      <c r="D689" s="429"/>
      <c r="E689" s="429"/>
      <c r="F689" s="429"/>
      <c r="G689" s="430"/>
      <c r="H689" s="47"/>
      <c r="I689" s="47"/>
    </row>
    <row r="690" spans="1:9" s="4" customFormat="1" ht="31.5" customHeight="1">
      <c r="A690" s="57"/>
      <c r="B690" s="57"/>
      <c r="C690" s="57"/>
      <c r="D690" s="57"/>
      <c r="E690" s="57"/>
      <c r="F690" s="57"/>
      <c r="G690" s="116"/>
      <c r="H690" s="47"/>
      <c r="I690" s="47"/>
    </row>
    <row r="691" spans="1:9" s="118" customFormat="1" ht="31.5" customHeight="1">
      <c r="A691" s="115"/>
      <c r="B691" s="115"/>
      <c r="C691" s="115"/>
      <c r="D691" s="115"/>
      <c r="E691" s="115"/>
      <c r="F691" s="115"/>
      <c r="G691" s="116"/>
      <c r="H691" s="117"/>
      <c r="I691" s="117"/>
    </row>
    <row r="692" spans="1:9" s="118" customFormat="1" ht="31.5" customHeight="1">
      <c r="A692" s="115"/>
      <c r="B692" s="115"/>
      <c r="C692" s="115"/>
      <c r="D692" s="115"/>
      <c r="E692" s="115"/>
      <c r="F692" s="115"/>
      <c r="G692" s="116"/>
      <c r="H692" s="117"/>
      <c r="I692" s="117"/>
    </row>
    <row r="693" spans="1:9" s="118" customFormat="1" ht="31.5" customHeight="1">
      <c r="A693" s="115"/>
      <c r="B693" s="115"/>
      <c r="C693" s="115"/>
      <c r="D693" s="115"/>
      <c r="E693" s="115"/>
      <c r="F693" s="115"/>
      <c r="G693" s="116"/>
      <c r="H693" s="117"/>
      <c r="I693" s="117"/>
    </row>
    <row r="694" spans="1:9" s="118" customFormat="1" ht="31.5" customHeight="1">
      <c r="A694" s="115"/>
      <c r="B694" s="115"/>
      <c r="C694" s="115"/>
      <c r="D694" s="115"/>
      <c r="E694" s="115"/>
      <c r="F694" s="115"/>
      <c r="G694" s="116"/>
      <c r="H694" s="117"/>
      <c r="I694" s="117"/>
    </row>
    <row r="695" spans="1:9" s="118" customFormat="1" ht="31.5" customHeight="1">
      <c r="A695" s="115"/>
      <c r="B695" s="115"/>
      <c r="C695" s="115"/>
      <c r="D695" s="115"/>
      <c r="E695" s="115"/>
      <c r="F695" s="115"/>
      <c r="G695" s="116"/>
      <c r="H695" s="117"/>
      <c r="I695" s="117"/>
    </row>
    <row r="696" spans="1:9" s="118" customFormat="1" ht="31.5" customHeight="1">
      <c r="A696" s="115"/>
      <c r="B696" s="115"/>
      <c r="C696" s="115"/>
      <c r="D696" s="115"/>
      <c r="E696" s="115"/>
      <c r="F696" s="115"/>
      <c r="G696" s="116"/>
      <c r="H696" s="117"/>
      <c r="I696" s="117"/>
    </row>
    <row r="697" spans="1:9" s="118" customFormat="1" ht="31.5" customHeight="1">
      <c r="A697" s="115"/>
      <c r="B697" s="115"/>
      <c r="C697" s="115"/>
      <c r="D697" s="115"/>
      <c r="E697" s="115"/>
      <c r="F697" s="115"/>
      <c r="G697" s="116"/>
      <c r="H697" s="117"/>
      <c r="I697" s="117"/>
    </row>
    <row r="698" spans="1:9" s="118" customFormat="1" ht="31.5" customHeight="1">
      <c r="A698" s="115"/>
      <c r="B698" s="115"/>
      <c r="C698" s="115"/>
      <c r="D698" s="115"/>
      <c r="E698" s="115"/>
      <c r="F698" s="115"/>
      <c r="G698" s="116"/>
      <c r="H698" s="117"/>
      <c r="I698" s="117"/>
    </row>
    <row r="699" spans="1:9" s="118" customFormat="1" ht="31.5" customHeight="1">
      <c r="A699" s="115"/>
      <c r="B699" s="115"/>
      <c r="C699" s="115"/>
      <c r="D699" s="115"/>
      <c r="E699" s="115"/>
      <c r="F699" s="115"/>
      <c r="G699" s="116"/>
      <c r="H699" s="117"/>
      <c r="I699" s="117"/>
    </row>
    <row r="700" spans="1:9" s="118" customFormat="1" ht="31.5" customHeight="1">
      <c r="A700" s="115"/>
      <c r="B700" s="115"/>
      <c r="C700" s="115"/>
      <c r="D700" s="115"/>
      <c r="E700" s="115"/>
      <c r="F700" s="115"/>
      <c r="G700" s="116"/>
      <c r="H700" s="117"/>
      <c r="I700" s="117"/>
    </row>
    <row r="701" spans="1:9" s="118" customFormat="1" ht="31.5" customHeight="1">
      <c r="A701" s="115"/>
      <c r="B701" s="115"/>
      <c r="C701" s="115"/>
      <c r="D701" s="115"/>
      <c r="E701" s="115"/>
      <c r="F701" s="115"/>
      <c r="G701" s="116"/>
      <c r="H701" s="117"/>
      <c r="I701" s="117"/>
    </row>
    <row r="702" spans="1:9" s="118" customFormat="1" ht="31.5" customHeight="1">
      <c r="A702" s="115"/>
      <c r="B702" s="115"/>
      <c r="C702" s="115"/>
      <c r="D702" s="115"/>
      <c r="E702" s="115"/>
      <c r="F702" s="115"/>
      <c r="G702" s="116"/>
      <c r="H702" s="117"/>
      <c r="I702" s="117"/>
    </row>
    <row r="703" spans="1:9" s="118" customFormat="1" ht="31.5" customHeight="1">
      <c r="A703" s="115"/>
      <c r="B703" s="115"/>
      <c r="C703" s="115"/>
      <c r="D703" s="115"/>
      <c r="E703" s="115"/>
      <c r="F703" s="115"/>
      <c r="G703" s="116"/>
      <c r="H703" s="117"/>
      <c r="I703" s="117"/>
    </row>
    <row r="704" spans="1:9" s="118" customFormat="1" ht="31.5" customHeight="1">
      <c r="A704" s="115"/>
      <c r="B704" s="115"/>
      <c r="C704" s="115"/>
      <c r="D704" s="115"/>
      <c r="E704" s="115"/>
      <c r="F704" s="115"/>
      <c r="G704" s="116"/>
      <c r="H704" s="117"/>
      <c r="I704" s="117"/>
    </row>
    <row r="705" spans="1:9" s="118" customFormat="1" ht="31.5" customHeight="1">
      <c r="A705" s="115"/>
      <c r="B705" s="115"/>
      <c r="C705" s="115"/>
      <c r="D705" s="115"/>
      <c r="E705" s="115"/>
      <c r="F705" s="115"/>
      <c r="G705" s="116"/>
      <c r="H705" s="117"/>
      <c r="I705" s="117"/>
    </row>
    <row r="706" spans="1:9" s="118" customFormat="1" ht="31.5" customHeight="1">
      <c r="A706" s="115"/>
      <c r="B706" s="115"/>
      <c r="C706" s="115"/>
      <c r="D706" s="115"/>
      <c r="E706" s="115"/>
      <c r="F706" s="115"/>
      <c r="G706" s="116"/>
      <c r="H706" s="117"/>
      <c r="I706" s="117"/>
    </row>
    <row r="707" spans="1:9" s="118" customFormat="1" ht="31.5" customHeight="1">
      <c r="A707" s="115"/>
      <c r="B707" s="115"/>
      <c r="C707" s="115"/>
      <c r="D707" s="115"/>
      <c r="E707" s="115"/>
      <c r="F707" s="115"/>
      <c r="G707" s="116"/>
      <c r="H707" s="117"/>
      <c r="I707" s="117"/>
    </row>
    <row r="708" spans="1:9" s="118" customFormat="1" ht="31.5" customHeight="1">
      <c r="A708" s="115"/>
      <c r="B708" s="115"/>
      <c r="C708" s="115"/>
      <c r="D708" s="115"/>
      <c r="E708" s="115"/>
      <c r="F708" s="115"/>
      <c r="G708" s="116"/>
      <c r="H708" s="117"/>
      <c r="I708" s="117"/>
    </row>
    <row r="709" spans="1:9" s="118" customFormat="1" ht="31.5" customHeight="1">
      <c r="A709" s="115"/>
      <c r="B709" s="115"/>
      <c r="C709" s="115"/>
      <c r="D709" s="115"/>
      <c r="E709" s="115"/>
      <c r="F709" s="115"/>
      <c r="G709" s="116"/>
      <c r="H709" s="117"/>
      <c r="I709" s="117"/>
    </row>
    <row r="710" spans="1:9" s="118" customFormat="1" ht="31.5" customHeight="1">
      <c r="A710" s="115"/>
      <c r="B710" s="115"/>
      <c r="C710" s="115"/>
      <c r="D710" s="115"/>
      <c r="E710" s="115"/>
      <c r="F710" s="115"/>
      <c r="G710" s="116"/>
      <c r="H710" s="117"/>
      <c r="I710" s="117"/>
    </row>
    <row r="711" spans="1:9" s="118" customFormat="1" ht="31.5" customHeight="1">
      <c r="A711" s="115"/>
      <c r="B711" s="115"/>
      <c r="C711" s="115"/>
      <c r="D711" s="115"/>
      <c r="E711" s="115"/>
      <c r="F711" s="115"/>
      <c r="G711" s="116"/>
      <c r="H711" s="117"/>
      <c r="I711" s="117"/>
    </row>
    <row r="712" spans="1:9" s="118" customFormat="1" ht="31.5" customHeight="1">
      <c r="A712" s="115"/>
      <c r="B712" s="115"/>
      <c r="C712" s="115"/>
      <c r="D712" s="115"/>
      <c r="E712" s="115"/>
      <c r="F712" s="115"/>
      <c r="G712" s="116"/>
      <c r="H712" s="117"/>
      <c r="I712" s="117"/>
    </row>
    <row r="713" spans="1:9" s="118" customFormat="1" ht="31.5" customHeight="1">
      <c r="A713" s="115"/>
      <c r="B713" s="115"/>
      <c r="C713" s="115"/>
      <c r="D713" s="115"/>
      <c r="E713" s="115"/>
      <c r="F713" s="115"/>
      <c r="G713" s="116"/>
      <c r="H713" s="117"/>
      <c r="I713" s="117"/>
    </row>
    <row r="714" spans="1:9" s="118" customFormat="1" ht="31.5" customHeight="1">
      <c r="A714" s="115"/>
      <c r="B714" s="115"/>
      <c r="C714" s="115"/>
      <c r="D714" s="115"/>
      <c r="E714" s="115"/>
      <c r="F714" s="115"/>
      <c r="G714" s="116"/>
      <c r="H714" s="117"/>
      <c r="I714" s="117"/>
    </row>
    <row r="715" spans="1:9" s="118" customFormat="1" ht="31.5" customHeight="1">
      <c r="A715" s="115"/>
      <c r="B715" s="115"/>
      <c r="C715" s="115"/>
      <c r="D715" s="115"/>
      <c r="E715" s="115"/>
      <c r="F715" s="115"/>
      <c r="G715" s="116"/>
      <c r="H715" s="117"/>
      <c r="I715" s="117"/>
    </row>
    <row r="716" spans="1:9" s="118" customFormat="1" ht="31.5" customHeight="1">
      <c r="A716" s="115"/>
      <c r="B716" s="115"/>
      <c r="C716" s="115"/>
      <c r="D716" s="115"/>
      <c r="E716" s="115"/>
      <c r="F716" s="115"/>
      <c r="G716" s="116"/>
      <c r="H716" s="117"/>
      <c r="I716" s="117"/>
    </row>
    <row r="717" spans="1:9" s="118" customFormat="1" ht="31.5" customHeight="1">
      <c r="A717" s="115"/>
      <c r="B717" s="115"/>
      <c r="C717" s="115"/>
      <c r="D717" s="115"/>
      <c r="E717" s="115"/>
      <c r="F717" s="115"/>
      <c r="G717" s="116"/>
      <c r="H717" s="117"/>
      <c r="I717" s="117"/>
    </row>
    <row r="718" spans="1:9" s="118" customFormat="1" ht="31.5" customHeight="1">
      <c r="A718" s="115"/>
      <c r="B718" s="115"/>
      <c r="C718" s="115"/>
      <c r="D718" s="115"/>
      <c r="E718" s="115"/>
      <c r="F718" s="115"/>
      <c r="G718" s="116"/>
      <c r="H718" s="117"/>
      <c r="I718" s="117"/>
    </row>
    <row r="719" spans="1:9" s="118" customFormat="1" ht="31.5" customHeight="1">
      <c r="A719" s="115"/>
      <c r="B719" s="115"/>
      <c r="C719" s="115"/>
      <c r="D719" s="115"/>
      <c r="E719" s="115"/>
      <c r="F719" s="115"/>
      <c r="G719" s="116"/>
      <c r="H719" s="117"/>
      <c r="I719" s="117"/>
    </row>
    <row r="720" spans="1:9" s="118" customFormat="1" ht="31.5" customHeight="1">
      <c r="A720" s="115"/>
      <c r="B720" s="115"/>
      <c r="C720" s="115"/>
      <c r="D720" s="115"/>
      <c r="E720" s="115"/>
      <c r="F720" s="115"/>
      <c r="G720" s="116"/>
      <c r="H720" s="117"/>
      <c r="I720" s="117"/>
    </row>
    <row r="721" spans="1:9" s="118" customFormat="1" ht="31.5" customHeight="1">
      <c r="A721" s="115"/>
      <c r="B721" s="115"/>
      <c r="C721" s="115"/>
      <c r="D721" s="115"/>
      <c r="E721" s="115"/>
      <c r="F721" s="115"/>
      <c r="G721" s="116"/>
      <c r="H721" s="117"/>
      <c r="I721" s="117"/>
    </row>
    <row r="722" spans="1:9" s="118" customFormat="1" ht="31.5" customHeight="1">
      <c r="A722" s="115"/>
      <c r="B722" s="115"/>
      <c r="C722" s="115"/>
      <c r="D722" s="115"/>
      <c r="E722" s="115"/>
      <c r="F722" s="115"/>
      <c r="G722" s="116"/>
      <c r="H722" s="117"/>
      <c r="I722" s="117"/>
    </row>
    <row r="723" spans="1:9" s="118" customFormat="1" ht="31.5" customHeight="1">
      <c r="A723" s="115"/>
      <c r="B723" s="115"/>
      <c r="C723" s="115"/>
      <c r="D723" s="115"/>
      <c r="E723" s="115"/>
      <c r="F723" s="115"/>
      <c r="G723" s="116"/>
      <c r="H723" s="117"/>
      <c r="I723" s="117"/>
    </row>
    <row r="724" spans="1:9" s="118" customFormat="1" ht="31.5" customHeight="1">
      <c r="A724" s="115"/>
      <c r="B724" s="115"/>
      <c r="C724" s="115"/>
      <c r="D724" s="115"/>
      <c r="E724" s="115"/>
      <c r="F724" s="115"/>
      <c r="G724" s="116"/>
      <c r="H724" s="117"/>
      <c r="I724" s="117"/>
    </row>
    <row r="725" spans="1:9" s="118" customFormat="1" ht="31.5" customHeight="1">
      <c r="A725" s="115"/>
      <c r="B725" s="115"/>
      <c r="C725" s="115"/>
      <c r="D725" s="115"/>
      <c r="E725" s="115"/>
      <c r="F725" s="115"/>
      <c r="G725" s="116"/>
      <c r="H725" s="117"/>
      <c r="I725" s="117"/>
    </row>
    <row r="726" spans="1:9" s="118" customFormat="1" ht="31.5" customHeight="1">
      <c r="A726" s="115"/>
      <c r="B726" s="115"/>
      <c r="C726" s="115"/>
      <c r="D726" s="115"/>
      <c r="E726" s="115"/>
      <c r="F726" s="115"/>
      <c r="G726" s="116"/>
      <c r="H726" s="117"/>
      <c r="I726" s="117"/>
    </row>
    <row r="727" spans="1:9" s="118" customFormat="1" ht="31.5" customHeight="1">
      <c r="A727" s="115"/>
      <c r="B727" s="115"/>
      <c r="C727" s="115"/>
      <c r="D727" s="115"/>
      <c r="E727" s="115"/>
      <c r="F727" s="115"/>
      <c r="G727" s="116"/>
      <c r="H727" s="117"/>
      <c r="I727" s="117"/>
    </row>
    <row r="728" spans="1:9" s="118" customFormat="1" ht="31.5" customHeight="1">
      <c r="A728" s="115"/>
      <c r="B728" s="115"/>
      <c r="C728" s="115"/>
      <c r="D728" s="115"/>
      <c r="E728" s="115"/>
      <c r="F728" s="115"/>
      <c r="G728" s="116"/>
      <c r="H728" s="117"/>
      <c r="I728" s="117"/>
    </row>
    <row r="729" spans="1:9" s="118" customFormat="1" ht="31.5" customHeight="1">
      <c r="A729" s="115"/>
      <c r="B729" s="115"/>
      <c r="C729" s="115"/>
      <c r="D729" s="115"/>
      <c r="E729" s="115"/>
      <c r="F729" s="115"/>
      <c r="G729" s="116"/>
      <c r="H729" s="117"/>
      <c r="I729" s="117"/>
    </row>
    <row r="730" spans="1:9" s="118" customFormat="1" ht="31.5" customHeight="1">
      <c r="A730" s="115"/>
      <c r="B730" s="115"/>
      <c r="C730" s="115"/>
      <c r="D730" s="115"/>
      <c r="E730" s="115"/>
      <c r="F730" s="115"/>
      <c r="G730" s="116"/>
      <c r="H730" s="117"/>
      <c r="I730" s="117"/>
    </row>
    <row r="731" spans="1:9" s="118" customFormat="1" ht="31.5" customHeight="1">
      <c r="A731" s="115"/>
      <c r="B731" s="115"/>
      <c r="C731" s="115"/>
      <c r="D731" s="115"/>
      <c r="E731" s="115"/>
      <c r="F731" s="115"/>
      <c r="G731" s="116"/>
      <c r="H731" s="117"/>
      <c r="I731" s="117"/>
    </row>
    <row r="732" spans="1:9" s="118" customFormat="1" ht="31.5" customHeight="1">
      <c r="A732" s="115"/>
      <c r="B732" s="115"/>
      <c r="C732" s="115"/>
      <c r="D732" s="115"/>
      <c r="E732" s="115"/>
      <c r="F732" s="115"/>
      <c r="G732" s="116"/>
      <c r="H732" s="117"/>
      <c r="I732" s="117"/>
    </row>
    <row r="733" spans="1:9" s="118" customFormat="1" ht="31.5" customHeight="1">
      <c r="A733" s="115"/>
      <c r="B733" s="115"/>
      <c r="C733" s="115"/>
      <c r="D733" s="115"/>
      <c r="E733" s="115"/>
      <c r="F733" s="115"/>
      <c r="G733" s="116"/>
      <c r="H733" s="117"/>
      <c r="I733" s="117"/>
    </row>
    <row r="734" spans="1:9" s="118" customFormat="1" ht="31.5" customHeight="1">
      <c r="A734" s="115"/>
      <c r="B734" s="115"/>
      <c r="C734" s="115"/>
      <c r="D734" s="115"/>
      <c r="E734" s="115"/>
      <c r="F734" s="115"/>
      <c r="G734" s="116"/>
      <c r="H734" s="117"/>
      <c r="I734" s="117"/>
    </row>
    <row r="735" spans="1:9" s="118" customFormat="1" ht="31.5" customHeight="1">
      <c r="A735" s="115"/>
      <c r="B735" s="115"/>
      <c r="C735" s="115"/>
      <c r="D735" s="115"/>
      <c r="E735" s="115"/>
      <c r="F735" s="115"/>
      <c r="G735" s="116"/>
      <c r="H735" s="117"/>
      <c r="I735" s="117"/>
    </row>
    <row r="736" spans="1:9" s="118" customFormat="1" ht="31.5" customHeight="1">
      <c r="A736" s="115"/>
      <c r="B736" s="115"/>
      <c r="C736" s="115"/>
      <c r="D736" s="115"/>
      <c r="E736" s="115"/>
      <c r="F736" s="115"/>
      <c r="G736" s="116"/>
      <c r="H736" s="117"/>
      <c r="I736" s="117"/>
    </row>
    <row r="737" spans="1:9" s="118" customFormat="1" ht="31.5" customHeight="1">
      <c r="A737" s="115"/>
      <c r="B737" s="115"/>
      <c r="C737" s="115"/>
      <c r="D737" s="115"/>
      <c r="E737" s="115"/>
      <c r="F737" s="115"/>
      <c r="G737" s="116"/>
      <c r="H737" s="117"/>
      <c r="I737" s="117"/>
    </row>
    <row r="738" spans="1:9" s="118" customFormat="1" ht="31.5" customHeight="1">
      <c r="A738" s="115"/>
      <c r="B738" s="115"/>
      <c r="C738" s="115"/>
      <c r="D738" s="115"/>
      <c r="E738" s="115"/>
      <c r="F738" s="115"/>
      <c r="G738" s="116"/>
      <c r="H738" s="117"/>
      <c r="I738" s="117"/>
    </row>
    <row r="739" spans="1:9" s="118" customFormat="1" ht="31.5" customHeight="1">
      <c r="A739" s="115"/>
      <c r="B739" s="115"/>
      <c r="C739" s="115"/>
      <c r="D739" s="115"/>
      <c r="E739" s="115"/>
      <c r="F739" s="115"/>
      <c r="G739" s="116"/>
      <c r="H739" s="117"/>
      <c r="I739" s="117"/>
    </row>
    <row r="740" spans="1:9" s="118" customFormat="1" ht="31.5" customHeight="1">
      <c r="A740" s="115"/>
      <c r="B740" s="115"/>
      <c r="C740" s="115"/>
      <c r="D740" s="115"/>
      <c r="E740" s="115"/>
      <c r="F740" s="115"/>
      <c r="G740" s="116"/>
      <c r="H740" s="117"/>
      <c r="I740" s="117"/>
    </row>
    <row r="741" spans="1:9" s="118" customFormat="1" ht="31.5" customHeight="1">
      <c r="A741" s="115"/>
      <c r="B741" s="115"/>
      <c r="C741" s="115"/>
      <c r="D741" s="115"/>
      <c r="E741" s="115"/>
      <c r="F741" s="115"/>
      <c r="G741" s="116"/>
      <c r="H741" s="117"/>
      <c r="I741" s="117"/>
    </row>
    <row r="742" spans="1:9" s="118" customFormat="1" ht="31.5" customHeight="1">
      <c r="A742" s="115"/>
      <c r="B742" s="115"/>
      <c r="C742" s="115"/>
      <c r="D742" s="115"/>
      <c r="E742" s="115"/>
      <c r="F742" s="115"/>
      <c r="G742" s="116"/>
      <c r="H742" s="117"/>
      <c r="I742" s="117"/>
    </row>
    <row r="743" spans="1:9" s="118" customFormat="1" ht="31.5" customHeight="1">
      <c r="A743" s="115"/>
      <c r="B743" s="115"/>
      <c r="C743" s="115"/>
      <c r="D743" s="115"/>
      <c r="E743" s="115"/>
      <c r="F743" s="115"/>
      <c r="G743" s="116"/>
      <c r="H743" s="117"/>
      <c r="I743" s="117"/>
    </row>
    <row r="744" spans="1:9" s="118" customFormat="1" ht="31.5" customHeight="1">
      <c r="A744" s="115"/>
      <c r="B744" s="115"/>
      <c r="C744" s="115"/>
      <c r="D744" s="115"/>
      <c r="E744" s="115"/>
      <c r="F744" s="115"/>
      <c r="G744" s="116"/>
      <c r="H744" s="117"/>
      <c r="I744" s="117"/>
    </row>
    <row r="745" spans="1:9" s="118" customFormat="1" ht="31.5" customHeight="1">
      <c r="A745" s="115"/>
      <c r="B745" s="115"/>
      <c r="C745" s="115"/>
      <c r="D745" s="115"/>
      <c r="E745" s="115"/>
      <c r="F745" s="115"/>
      <c r="G745" s="116"/>
      <c r="H745" s="117"/>
      <c r="I745" s="117"/>
    </row>
    <row r="746" spans="1:9" s="118" customFormat="1" ht="31.5" customHeight="1">
      <c r="A746" s="115"/>
      <c r="B746" s="115"/>
      <c r="C746" s="115"/>
      <c r="D746" s="115"/>
      <c r="E746" s="115"/>
      <c r="F746" s="115"/>
      <c r="G746" s="116"/>
      <c r="H746" s="117"/>
      <c r="I746" s="117"/>
    </row>
    <row r="747" spans="1:9" s="118" customFormat="1" ht="31.5" customHeight="1">
      <c r="A747" s="115"/>
      <c r="B747" s="115"/>
      <c r="C747" s="115"/>
      <c r="D747" s="115"/>
      <c r="E747" s="115"/>
      <c r="F747" s="115"/>
      <c r="G747" s="116"/>
      <c r="H747" s="117"/>
      <c r="I747" s="117"/>
    </row>
    <row r="748" spans="1:9" s="118" customFormat="1" ht="31.5" customHeight="1">
      <c r="A748" s="115"/>
      <c r="B748" s="115"/>
      <c r="C748" s="115"/>
      <c r="D748" s="115"/>
      <c r="E748" s="115"/>
      <c r="F748" s="115"/>
      <c r="G748" s="116"/>
      <c r="H748" s="117"/>
      <c r="I748" s="117"/>
    </row>
    <row r="749" spans="1:9" s="118" customFormat="1" ht="31.5" customHeight="1">
      <c r="A749" s="115"/>
      <c r="B749" s="115"/>
      <c r="C749" s="115"/>
      <c r="D749" s="115"/>
      <c r="E749" s="115"/>
      <c r="F749" s="115"/>
      <c r="G749" s="116"/>
      <c r="H749" s="117"/>
      <c r="I749" s="117"/>
    </row>
    <row r="750" spans="1:9" s="118" customFormat="1" ht="31.5" customHeight="1">
      <c r="A750" s="115"/>
      <c r="B750" s="115"/>
      <c r="C750" s="115"/>
      <c r="D750" s="115"/>
      <c r="E750" s="115"/>
      <c r="F750" s="115"/>
      <c r="G750" s="116"/>
      <c r="H750" s="117"/>
      <c r="I750" s="117"/>
    </row>
    <row r="751" spans="1:9" s="118" customFormat="1" ht="31.5" customHeight="1">
      <c r="A751" s="115"/>
      <c r="B751" s="115"/>
      <c r="C751" s="115"/>
      <c r="D751" s="115"/>
      <c r="E751" s="115"/>
      <c r="F751" s="115"/>
      <c r="G751" s="116"/>
      <c r="H751" s="117"/>
      <c r="I751" s="117"/>
    </row>
    <row r="752" spans="1:9" s="118" customFormat="1" ht="31.5" customHeight="1">
      <c r="A752" s="115"/>
      <c r="B752" s="115"/>
      <c r="C752" s="115"/>
      <c r="D752" s="115"/>
      <c r="E752" s="115"/>
      <c r="F752" s="115"/>
      <c r="G752" s="116"/>
      <c r="H752" s="117"/>
      <c r="I752" s="117"/>
    </row>
    <row r="753" spans="1:9" s="118" customFormat="1" ht="31.5" customHeight="1">
      <c r="A753" s="115"/>
      <c r="B753" s="115"/>
      <c r="C753" s="115"/>
      <c r="D753" s="115"/>
      <c r="E753" s="115"/>
      <c r="F753" s="115"/>
      <c r="G753" s="116"/>
      <c r="H753" s="117"/>
      <c r="I753" s="117"/>
    </row>
    <row r="754" spans="1:9" s="118" customFormat="1" ht="31.5" customHeight="1">
      <c r="A754" s="115"/>
      <c r="B754" s="115"/>
      <c r="C754" s="115"/>
      <c r="D754" s="115"/>
      <c r="E754" s="115"/>
      <c r="F754" s="115"/>
      <c r="G754" s="116"/>
      <c r="H754" s="117"/>
      <c r="I754" s="117"/>
    </row>
    <row r="755" spans="1:9" s="118" customFormat="1" ht="31.5" customHeight="1">
      <c r="A755" s="115"/>
      <c r="B755" s="115"/>
      <c r="C755" s="115"/>
      <c r="D755" s="115"/>
      <c r="E755" s="115"/>
      <c r="F755" s="115"/>
      <c r="G755" s="116"/>
      <c r="H755" s="117"/>
      <c r="I755" s="117"/>
    </row>
    <row r="756" spans="1:9" s="118" customFormat="1" ht="31.5" customHeight="1">
      <c r="A756" s="115"/>
      <c r="B756" s="115"/>
      <c r="C756" s="115"/>
      <c r="D756" s="115"/>
      <c r="E756" s="115"/>
      <c r="F756" s="115"/>
      <c r="G756" s="116"/>
      <c r="H756" s="117"/>
      <c r="I756" s="117"/>
    </row>
    <row r="757" spans="1:9" s="118" customFormat="1" ht="31.5" customHeight="1">
      <c r="A757" s="115"/>
      <c r="B757" s="115"/>
      <c r="C757" s="115"/>
      <c r="D757" s="115"/>
      <c r="E757" s="115"/>
      <c r="F757" s="115"/>
      <c r="G757" s="116"/>
      <c r="H757" s="117"/>
      <c r="I757" s="117"/>
    </row>
    <row r="758" spans="1:9" s="118" customFormat="1" ht="31.5" customHeight="1">
      <c r="A758" s="115"/>
      <c r="B758" s="115"/>
      <c r="C758" s="115"/>
      <c r="D758" s="115"/>
      <c r="E758" s="115"/>
      <c r="F758" s="115"/>
      <c r="G758" s="116"/>
      <c r="H758" s="117"/>
      <c r="I758" s="117"/>
    </row>
    <row r="759" spans="1:9" s="118" customFormat="1" ht="31.5" customHeight="1">
      <c r="A759" s="115"/>
      <c r="B759" s="115"/>
      <c r="C759" s="115"/>
      <c r="D759" s="115"/>
      <c r="E759" s="115"/>
      <c r="F759" s="115"/>
      <c r="G759" s="116"/>
      <c r="H759" s="117"/>
      <c r="I759" s="117"/>
    </row>
    <row r="760" spans="1:9" s="118" customFormat="1" ht="31.5" customHeight="1">
      <c r="A760" s="115"/>
      <c r="B760" s="115"/>
      <c r="C760" s="115"/>
      <c r="D760" s="115"/>
      <c r="E760" s="115"/>
      <c r="F760" s="115"/>
      <c r="G760" s="116"/>
      <c r="H760" s="117"/>
      <c r="I760" s="117"/>
    </row>
    <row r="761" spans="1:9" s="118" customFormat="1" ht="31.5" customHeight="1">
      <c r="A761" s="115"/>
      <c r="B761" s="115"/>
      <c r="C761" s="115"/>
      <c r="D761" s="115"/>
      <c r="E761" s="115"/>
      <c r="F761" s="115"/>
      <c r="G761" s="116"/>
      <c r="H761" s="117"/>
      <c r="I761" s="117"/>
    </row>
    <row r="762" spans="1:9" s="118" customFormat="1" ht="31.5" customHeight="1">
      <c r="A762" s="115"/>
      <c r="B762" s="115"/>
      <c r="C762" s="115"/>
      <c r="D762" s="115"/>
      <c r="E762" s="115"/>
      <c r="F762" s="115"/>
      <c r="G762" s="116"/>
      <c r="H762" s="117"/>
      <c r="I762" s="117"/>
    </row>
    <row r="763" spans="1:9" s="118" customFormat="1" ht="31.5" customHeight="1">
      <c r="A763" s="115"/>
      <c r="B763" s="115"/>
      <c r="C763" s="115"/>
      <c r="D763" s="115"/>
      <c r="E763" s="115"/>
      <c r="F763" s="115"/>
      <c r="G763" s="116"/>
      <c r="H763" s="117"/>
      <c r="I763" s="117"/>
    </row>
    <row r="764" spans="1:9" s="118" customFormat="1" ht="31.5" customHeight="1">
      <c r="A764" s="115"/>
      <c r="B764" s="115"/>
      <c r="C764" s="115"/>
      <c r="D764" s="115"/>
      <c r="E764" s="115"/>
      <c r="F764" s="115"/>
      <c r="G764" s="116"/>
      <c r="H764" s="117"/>
      <c r="I764" s="117"/>
    </row>
    <row r="765" spans="1:9" s="118" customFormat="1" ht="31.5" customHeight="1">
      <c r="A765" s="115"/>
      <c r="B765" s="115"/>
      <c r="C765" s="115"/>
      <c r="D765" s="115"/>
      <c r="E765" s="115"/>
      <c r="F765" s="115"/>
      <c r="G765" s="116"/>
      <c r="H765" s="117"/>
      <c r="I765" s="117"/>
    </row>
    <row r="766" spans="1:9" s="118" customFormat="1" ht="31.5" customHeight="1">
      <c r="A766" s="115"/>
      <c r="B766" s="115"/>
      <c r="C766" s="115"/>
      <c r="D766" s="115"/>
      <c r="E766" s="115"/>
      <c r="F766" s="115"/>
      <c r="G766" s="116"/>
      <c r="H766" s="117"/>
      <c r="I766" s="117"/>
    </row>
    <row r="767" spans="1:9" s="118" customFormat="1" ht="31.5" customHeight="1">
      <c r="A767" s="115"/>
      <c r="B767" s="115"/>
      <c r="C767" s="115"/>
      <c r="D767" s="115"/>
      <c r="E767" s="115"/>
      <c r="F767" s="115"/>
      <c r="G767" s="116"/>
      <c r="H767" s="117"/>
      <c r="I767" s="117"/>
    </row>
    <row r="768" spans="1:9" s="118" customFormat="1" ht="31.5" customHeight="1">
      <c r="A768" s="115"/>
      <c r="B768" s="115"/>
      <c r="C768" s="115"/>
      <c r="D768" s="115"/>
      <c r="E768" s="115"/>
      <c r="F768" s="115"/>
      <c r="G768" s="116"/>
      <c r="H768" s="117"/>
      <c r="I768" s="117"/>
    </row>
    <row r="769" spans="1:9" s="118" customFormat="1" ht="31.5" customHeight="1">
      <c r="A769" s="115"/>
      <c r="B769" s="115"/>
      <c r="C769" s="115"/>
      <c r="D769" s="115"/>
      <c r="E769" s="115"/>
      <c r="F769" s="115"/>
      <c r="G769" s="116"/>
      <c r="H769" s="117"/>
      <c r="I769" s="117"/>
    </row>
    <row r="770" spans="1:9" s="118" customFormat="1" ht="31.5" customHeight="1">
      <c r="A770" s="115"/>
      <c r="B770" s="115"/>
      <c r="C770" s="115"/>
      <c r="D770" s="115"/>
      <c r="E770" s="115"/>
      <c r="F770" s="115"/>
      <c r="G770" s="116"/>
      <c r="H770" s="117"/>
      <c r="I770" s="117"/>
    </row>
    <row r="771" spans="1:9" s="118" customFormat="1" ht="31.5" customHeight="1">
      <c r="A771" s="115"/>
      <c r="B771" s="115"/>
      <c r="C771" s="115"/>
      <c r="D771" s="115"/>
      <c r="E771" s="115"/>
      <c r="F771" s="115"/>
      <c r="G771" s="116"/>
      <c r="H771" s="117"/>
      <c r="I771" s="117"/>
    </row>
    <row r="772" spans="1:9" s="118" customFormat="1" ht="31.5" customHeight="1">
      <c r="A772" s="115"/>
      <c r="B772" s="115"/>
      <c r="C772" s="115"/>
      <c r="D772" s="115"/>
      <c r="E772" s="115"/>
      <c r="F772" s="115"/>
      <c r="G772" s="116"/>
      <c r="H772" s="117"/>
      <c r="I772" s="117"/>
    </row>
    <row r="773" spans="1:9" s="118" customFormat="1" ht="31.5" customHeight="1">
      <c r="A773" s="115"/>
      <c r="B773" s="115"/>
      <c r="C773" s="115"/>
      <c r="D773" s="115"/>
      <c r="E773" s="115"/>
      <c r="F773" s="115"/>
      <c r="G773" s="116"/>
      <c r="H773" s="117"/>
      <c r="I773" s="117"/>
    </row>
    <row r="774" spans="1:9" s="118" customFormat="1" ht="31.5" customHeight="1">
      <c r="A774" s="115"/>
      <c r="B774" s="115"/>
      <c r="C774" s="115"/>
      <c r="D774" s="115"/>
      <c r="E774" s="115"/>
      <c r="F774" s="115"/>
      <c r="G774" s="116"/>
      <c r="H774" s="117"/>
      <c r="I774" s="117"/>
    </row>
    <row r="775" spans="1:9" s="118" customFormat="1" ht="31.5" customHeight="1">
      <c r="A775" s="115"/>
      <c r="B775" s="115"/>
      <c r="C775" s="115"/>
      <c r="D775" s="115"/>
      <c r="E775" s="115"/>
      <c r="F775" s="115"/>
      <c r="G775" s="116"/>
      <c r="H775" s="117"/>
      <c r="I775" s="117"/>
    </row>
    <row r="776" spans="1:9" s="118" customFormat="1" ht="31.5" customHeight="1">
      <c r="A776" s="115"/>
      <c r="B776" s="115"/>
      <c r="C776" s="115"/>
      <c r="D776" s="115"/>
      <c r="E776" s="115"/>
      <c r="F776" s="115"/>
      <c r="G776" s="116"/>
      <c r="H776" s="117"/>
      <c r="I776" s="117"/>
    </row>
    <row r="777" spans="1:9" s="118" customFormat="1" ht="31.5" customHeight="1">
      <c r="A777" s="115"/>
      <c r="B777" s="115"/>
      <c r="C777" s="115"/>
      <c r="D777" s="115"/>
      <c r="E777" s="115"/>
      <c r="F777" s="115"/>
      <c r="G777" s="116"/>
      <c r="H777" s="117"/>
      <c r="I777" s="117"/>
    </row>
    <row r="778" spans="1:9" s="118" customFormat="1" ht="31.5" customHeight="1">
      <c r="A778" s="115"/>
      <c r="B778" s="115"/>
      <c r="C778" s="115"/>
      <c r="D778" s="115"/>
      <c r="E778" s="115"/>
      <c r="F778" s="115"/>
      <c r="G778" s="116"/>
      <c r="H778" s="117"/>
      <c r="I778" s="117"/>
    </row>
    <row r="779" spans="1:9" s="118" customFormat="1" ht="31.5" customHeight="1">
      <c r="A779" s="115"/>
      <c r="B779" s="115"/>
      <c r="C779" s="115"/>
      <c r="D779" s="115"/>
      <c r="E779" s="115"/>
      <c r="F779" s="115"/>
      <c r="G779" s="116"/>
      <c r="H779" s="117"/>
      <c r="I779" s="117"/>
    </row>
    <row r="780" spans="1:9" s="118" customFormat="1" ht="31.5" customHeight="1">
      <c r="A780" s="115"/>
      <c r="B780" s="115"/>
      <c r="C780" s="115"/>
      <c r="D780" s="115"/>
      <c r="E780" s="115"/>
      <c r="F780" s="115"/>
      <c r="G780" s="116"/>
      <c r="H780" s="117"/>
      <c r="I780" s="117"/>
    </row>
    <row r="781" spans="1:9" s="118" customFormat="1" ht="31.5" customHeight="1">
      <c r="A781" s="115"/>
      <c r="B781" s="115"/>
      <c r="C781" s="115"/>
      <c r="D781" s="115"/>
      <c r="E781" s="115"/>
      <c r="F781" s="115"/>
      <c r="G781" s="116"/>
      <c r="H781" s="117"/>
      <c r="I781" s="117"/>
    </row>
    <row r="782" spans="1:9" s="118" customFormat="1" ht="31.5" customHeight="1">
      <c r="A782" s="115"/>
      <c r="B782" s="115"/>
      <c r="C782" s="115"/>
      <c r="D782" s="115"/>
      <c r="E782" s="115"/>
      <c r="F782" s="115"/>
      <c r="G782" s="116"/>
      <c r="H782" s="117"/>
      <c r="I782" s="117"/>
    </row>
    <row r="783" spans="1:9" s="118" customFormat="1" ht="31.5" customHeight="1">
      <c r="A783" s="115"/>
      <c r="B783" s="115"/>
      <c r="C783" s="115"/>
      <c r="D783" s="115"/>
      <c r="E783" s="115"/>
      <c r="F783" s="115"/>
      <c r="G783" s="116"/>
      <c r="H783" s="117"/>
      <c r="I783" s="117"/>
    </row>
    <row r="784" spans="1:9" s="118" customFormat="1" ht="31.5" customHeight="1">
      <c r="A784" s="115"/>
      <c r="B784" s="115"/>
      <c r="C784" s="115"/>
      <c r="D784" s="115"/>
      <c r="E784" s="115"/>
      <c r="F784" s="115"/>
      <c r="G784" s="116"/>
      <c r="H784" s="117"/>
      <c r="I784" s="117"/>
    </row>
    <row r="785" spans="1:9" s="118" customFormat="1" ht="31.5" customHeight="1">
      <c r="A785" s="115"/>
      <c r="B785" s="115"/>
      <c r="C785" s="115"/>
      <c r="D785" s="115"/>
      <c r="E785" s="115"/>
      <c r="F785" s="115"/>
      <c r="G785" s="116"/>
      <c r="H785" s="117"/>
      <c r="I785" s="117"/>
    </row>
    <row r="786" spans="1:9" s="118" customFormat="1" ht="31.5" customHeight="1">
      <c r="A786" s="115"/>
      <c r="B786" s="115"/>
      <c r="C786" s="115"/>
      <c r="D786" s="115"/>
      <c r="E786" s="115"/>
      <c r="F786" s="115"/>
      <c r="G786" s="116"/>
      <c r="H786" s="117"/>
      <c r="I786" s="117"/>
    </row>
    <row r="787" spans="1:9" s="118" customFormat="1" ht="31.5" customHeight="1">
      <c r="A787" s="115"/>
      <c r="B787" s="115"/>
      <c r="C787" s="115"/>
      <c r="D787" s="115"/>
      <c r="E787" s="115"/>
      <c r="F787" s="115"/>
      <c r="G787" s="116"/>
      <c r="H787" s="117"/>
      <c r="I787" s="117"/>
    </row>
    <row r="788" spans="1:9" s="118" customFormat="1" ht="31.5" customHeight="1">
      <c r="A788" s="115"/>
      <c r="B788" s="115"/>
      <c r="C788" s="115"/>
      <c r="D788" s="115"/>
      <c r="E788" s="115"/>
      <c r="F788" s="115"/>
      <c r="G788" s="116"/>
      <c r="H788" s="117"/>
      <c r="I788" s="117"/>
    </row>
    <row r="789" spans="1:9" s="118" customFormat="1" ht="31.5" customHeight="1">
      <c r="A789" s="115"/>
      <c r="B789" s="115"/>
      <c r="C789" s="115"/>
      <c r="D789" s="115"/>
      <c r="E789" s="115"/>
      <c r="F789" s="115"/>
      <c r="G789" s="116"/>
      <c r="H789" s="117"/>
      <c r="I789" s="117"/>
    </row>
    <row r="790" spans="1:9" s="118" customFormat="1" ht="31.5" customHeight="1">
      <c r="A790" s="115"/>
      <c r="B790" s="115"/>
      <c r="C790" s="115"/>
      <c r="D790" s="115"/>
      <c r="E790" s="115"/>
      <c r="F790" s="115"/>
      <c r="G790" s="116"/>
      <c r="H790" s="117"/>
      <c r="I790" s="117"/>
    </row>
    <row r="791" spans="1:9" s="118" customFormat="1" ht="31.5" customHeight="1">
      <c r="A791" s="115"/>
      <c r="B791" s="115"/>
      <c r="C791" s="115"/>
      <c r="D791" s="115"/>
      <c r="E791" s="115"/>
      <c r="F791" s="115"/>
      <c r="G791" s="116"/>
      <c r="H791" s="117"/>
      <c r="I791" s="117"/>
    </row>
    <row r="792" spans="1:9" s="118" customFormat="1" ht="31.5" customHeight="1">
      <c r="A792" s="115"/>
      <c r="B792" s="115"/>
      <c r="C792" s="115"/>
      <c r="D792" s="115"/>
      <c r="E792" s="115"/>
      <c r="F792" s="115"/>
      <c r="G792" s="116"/>
      <c r="H792" s="117"/>
      <c r="I792" s="117"/>
    </row>
    <row r="793" spans="1:9" s="118" customFormat="1" ht="31.5" customHeight="1">
      <c r="A793" s="115"/>
      <c r="B793" s="115"/>
      <c r="C793" s="115"/>
      <c r="D793" s="115"/>
      <c r="E793" s="115"/>
      <c r="F793" s="115"/>
      <c r="G793" s="116"/>
      <c r="H793" s="117"/>
      <c r="I793" s="117"/>
    </row>
    <row r="794" spans="1:9" s="118" customFormat="1" ht="31.5" customHeight="1">
      <c r="A794" s="115"/>
      <c r="B794" s="115"/>
      <c r="C794" s="115"/>
      <c r="D794" s="115"/>
      <c r="E794" s="115"/>
      <c r="F794" s="115"/>
      <c r="G794" s="116"/>
      <c r="H794" s="117"/>
      <c r="I794" s="117"/>
    </row>
    <row r="795" spans="1:9" s="118" customFormat="1" ht="31.5" customHeight="1">
      <c r="A795" s="115"/>
      <c r="B795" s="115"/>
      <c r="C795" s="115"/>
      <c r="D795" s="115"/>
      <c r="E795" s="115"/>
      <c r="F795" s="115"/>
      <c r="G795" s="116"/>
      <c r="H795" s="117"/>
      <c r="I795" s="117"/>
    </row>
    <row r="796" spans="1:9" s="118" customFormat="1" ht="31.5" customHeight="1">
      <c r="A796" s="115"/>
      <c r="B796" s="115"/>
      <c r="C796" s="115"/>
      <c r="D796" s="115"/>
      <c r="E796" s="115"/>
      <c r="F796" s="115"/>
      <c r="G796" s="116"/>
      <c r="H796" s="117"/>
      <c r="I796" s="117"/>
    </row>
    <row r="797" spans="1:9" s="118" customFormat="1" ht="31.5" customHeight="1">
      <c r="A797" s="115"/>
      <c r="B797" s="115"/>
      <c r="C797" s="115"/>
      <c r="D797" s="115"/>
      <c r="E797" s="115"/>
      <c r="F797" s="115"/>
      <c r="G797" s="116"/>
      <c r="H797" s="117"/>
      <c r="I797" s="117"/>
    </row>
    <row r="798" spans="1:9" s="118" customFormat="1" ht="31.5" customHeight="1">
      <c r="A798" s="115"/>
      <c r="B798" s="115"/>
      <c r="C798" s="115"/>
      <c r="D798" s="115"/>
      <c r="E798" s="115"/>
      <c r="F798" s="115"/>
      <c r="G798" s="116"/>
      <c r="H798" s="117"/>
      <c r="I798" s="117"/>
    </row>
    <row r="799" spans="1:9" s="118" customFormat="1" ht="31.5" customHeight="1">
      <c r="A799" s="115"/>
      <c r="B799" s="115"/>
      <c r="C799" s="115"/>
      <c r="D799" s="115"/>
      <c r="E799" s="115"/>
      <c r="F799" s="115"/>
      <c r="G799" s="116"/>
      <c r="H799" s="117"/>
      <c r="I799" s="117"/>
    </row>
    <row r="800" spans="1:9" s="118" customFormat="1">
      <c r="A800" s="115"/>
      <c r="B800" s="115"/>
      <c r="C800" s="115"/>
      <c r="D800" s="115"/>
      <c r="E800" s="115"/>
      <c r="F800" s="115"/>
      <c r="G800" s="116"/>
      <c r="H800" s="117"/>
      <c r="I800" s="117"/>
    </row>
    <row r="801" spans="7:7">
      <c r="G801" s="114"/>
    </row>
  </sheetData>
  <mergeCells count="117">
    <mergeCell ref="A582:G589"/>
    <mergeCell ref="A172:G172"/>
    <mergeCell ref="A191:G191"/>
    <mergeCell ref="A478:E478"/>
    <mergeCell ref="B436:B437"/>
    <mergeCell ref="B460:B462"/>
    <mergeCell ref="A657:G657"/>
    <mergeCell ref="A670:E670"/>
    <mergeCell ref="A688:E688"/>
    <mergeCell ref="A619:G626"/>
    <mergeCell ref="A681:G681"/>
    <mergeCell ref="A256:G256"/>
    <mergeCell ref="B258:B259"/>
    <mergeCell ref="B260:B268"/>
    <mergeCell ref="A260:A268"/>
    <mergeCell ref="A269:E269"/>
    <mergeCell ref="A270:G277"/>
    <mergeCell ref="A289:G296"/>
    <mergeCell ref="A288:E288"/>
    <mergeCell ref="A278:G278"/>
    <mergeCell ref="A419:G419"/>
    <mergeCell ref="A411:G418"/>
    <mergeCell ref="A581:E581"/>
    <mergeCell ref="A618:E618"/>
    <mergeCell ref="A627:G627"/>
    <mergeCell ref="A649:G656"/>
    <mergeCell ref="A648:E648"/>
    <mergeCell ref="A207:E207"/>
    <mergeCell ref="A200:G200"/>
    <mergeCell ref="A208:G215"/>
    <mergeCell ref="A216:G216"/>
    <mergeCell ref="A402:G402"/>
    <mergeCell ref="A596:E596"/>
    <mergeCell ref="A590:G590"/>
    <mergeCell ref="A606:G606"/>
    <mergeCell ref="A514:G521"/>
    <mergeCell ref="A522:G522"/>
    <mergeCell ref="A503:G503"/>
    <mergeCell ref="A537:G544"/>
    <mergeCell ref="A536:E536"/>
    <mergeCell ref="A545:G545"/>
    <mergeCell ref="A561:E561"/>
    <mergeCell ref="A571:G571"/>
    <mergeCell ref="A494:E494"/>
    <mergeCell ref="A513:E513"/>
    <mergeCell ref="A425:E425"/>
    <mergeCell ref="A426:G433"/>
    <mergeCell ref="A410:G410"/>
    <mergeCell ref="B454:B457"/>
    <mergeCell ref="A487:G487"/>
    <mergeCell ref="A495:G502"/>
    <mergeCell ref="A370:G370"/>
    <mergeCell ref="A362:G369"/>
    <mergeCell ref="A361:E361"/>
    <mergeCell ref="A234:G234"/>
    <mergeCell ref="A341:G348"/>
    <mergeCell ref="A340:E340"/>
    <mergeCell ref="A332:G332"/>
    <mergeCell ref="A225:E225"/>
    <mergeCell ref="A394:G401"/>
    <mergeCell ref="A1:G1"/>
    <mergeCell ref="A46:E46"/>
    <mergeCell ref="A47:G54"/>
    <mergeCell ref="A20:G20"/>
    <mergeCell ref="A38:G38"/>
    <mergeCell ref="A2:G2"/>
    <mergeCell ref="G4:G9"/>
    <mergeCell ref="A28:E28"/>
    <mergeCell ref="A73:F73"/>
    <mergeCell ref="A64:E64"/>
    <mergeCell ref="A9:E9"/>
    <mergeCell ref="A65:G72"/>
    <mergeCell ref="A55:G55"/>
    <mergeCell ref="A10:G10"/>
    <mergeCell ref="A29:G29"/>
    <mergeCell ref="A122:G129"/>
    <mergeCell ref="A115:G115"/>
    <mergeCell ref="A87:G87"/>
    <mergeCell ref="A100:G107"/>
    <mergeCell ref="A190:E190"/>
    <mergeCell ref="A80:F80"/>
    <mergeCell ref="A86:E86"/>
    <mergeCell ref="A99:E99"/>
    <mergeCell ref="A181:G181"/>
    <mergeCell ref="A130:F130"/>
    <mergeCell ref="A137:F137"/>
    <mergeCell ref="A144:F144"/>
    <mergeCell ref="A151:F151"/>
    <mergeCell ref="A159:G159"/>
    <mergeCell ref="A108:F108"/>
    <mergeCell ref="A114:E114"/>
    <mergeCell ref="A121:E121"/>
    <mergeCell ref="A171:E171"/>
    <mergeCell ref="A226:G233"/>
    <mergeCell ref="A562:G562"/>
    <mergeCell ref="A597:G597"/>
    <mergeCell ref="A671:G671"/>
    <mergeCell ref="A689:G689"/>
    <mergeCell ref="A434:G434"/>
    <mergeCell ref="A464:G471"/>
    <mergeCell ref="A463:E463"/>
    <mergeCell ref="A479:G486"/>
    <mergeCell ref="A452:G452"/>
    <mergeCell ref="A472:G472"/>
    <mergeCell ref="A443:E443"/>
    <mergeCell ref="A444:G451"/>
    <mergeCell ref="B239:B240"/>
    <mergeCell ref="A239:A240"/>
    <mergeCell ref="A393:E393"/>
    <mergeCell ref="A247:E247"/>
    <mergeCell ref="A409:E409"/>
    <mergeCell ref="A297:G297"/>
    <mergeCell ref="A307:E307"/>
    <mergeCell ref="A323:E323"/>
    <mergeCell ref="A324:G331"/>
    <mergeCell ref="A316:G316"/>
    <mergeCell ref="A349:G349"/>
  </mergeCells>
  <conditionalFormatting sqref="F28 F323 F340 F393 F409 F463 F478 F618 F648 F670 F688 F494 F513 F536 F561 F581 F596 F299:F307 F161:F170 F218:F224">
    <cfRule type="cellIs" dxfId="128" priority="286" operator="greaterThanOrEqual">
      <formula>0.8</formula>
    </cfRule>
    <cfRule type="cellIs" dxfId="127" priority="287" operator="between">
      <formula>0.5</formula>
      <formula>0.79</formula>
    </cfRule>
    <cfRule type="cellIs" dxfId="126" priority="288" operator="lessThanOrEqual">
      <formula>0.49</formula>
    </cfRule>
  </conditionalFormatting>
  <conditionalFormatting sqref="F46">
    <cfRule type="cellIs" dxfId="125" priority="394" operator="greaterThanOrEqual">
      <formula>0.8</formula>
    </cfRule>
    <cfRule type="cellIs" dxfId="124" priority="395" operator="between">
      <formula>0.5</formula>
      <formula>0.79</formula>
    </cfRule>
    <cfRule type="cellIs" dxfId="123" priority="396" operator="lessThanOrEqual">
      <formula>0.49</formula>
    </cfRule>
  </conditionalFormatting>
  <conditionalFormatting sqref="F79">
    <cfRule type="cellIs" dxfId="122" priority="379" operator="greaterThanOrEqual">
      <formula>0.8</formula>
    </cfRule>
    <cfRule type="cellIs" dxfId="121" priority="380" operator="between">
      <formula>0.5</formula>
      <formula>0.79</formula>
    </cfRule>
    <cfRule type="cellIs" dxfId="120" priority="381" operator="lessThanOrEqual">
      <formula>0.49</formula>
    </cfRule>
  </conditionalFormatting>
  <conditionalFormatting sqref="F86">
    <cfRule type="cellIs" dxfId="119" priority="388" operator="greaterThanOrEqual">
      <formula>0.8</formula>
    </cfRule>
    <cfRule type="cellIs" dxfId="118" priority="389" operator="between">
      <formula>0.5</formula>
      <formula>0.79</formula>
    </cfRule>
    <cfRule type="cellIs" dxfId="117" priority="390" operator="lessThanOrEqual">
      <formula>0.49</formula>
    </cfRule>
  </conditionalFormatting>
  <conditionalFormatting sqref="F99">
    <cfRule type="cellIs" dxfId="116" priority="274" operator="greaterThanOrEqual">
      <formula>0.8</formula>
    </cfRule>
    <cfRule type="cellIs" dxfId="115" priority="275" operator="between">
      <formula>0.5</formula>
      <formula>0.79</formula>
    </cfRule>
    <cfRule type="cellIs" dxfId="114" priority="276" operator="lessThanOrEqual">
      <formula>0.49</formula>
    </cfRule>
  </conditionalFormatting>
  <conditionalFormatting sqref="F114">
    <cfRule type="cellIs" dxfId="113" priority="391" operator="greaterThanOrEqual">
      <formula>0.8</formula>
    </cfRule>
    <cfRule type="cellIs" dxfId="112" priority="392" operator="between">
      <formula>0.5</formula>
      <formula>0.79</formula>
    </cfRule>
    <cfRule type="cellIs" dxfId="111" priority="393" operator="lessThanOrEqual">
      <formula>0.49</formula>
    </cfRule>
  </conditionalFormatting>
  <conditionalFormatting sqref="F143">
    <cfRule type="cellIs" dxfId="110" priority="430" operator="greaterThanOrEqual">
      <formula>0.8</formula>
    </cfRule>
    <cfRule type="cellIs" dxfId="109" priority="431" operator="between">
      <formula>0.5</formula>
      <formula>0.79</formula>
    </cfRule>
    <cfRule type="cellIs" dxfId="108" priority="432" operator="lessThanOrEqual">
      <formula>0.49</formula>
    </cfRule>
  </conditionalFormatting>
  <conditionalFormatting sqref="F150">
    <cfRule type="cellIs" dxfId="107" priority="427" operator="greaterThanOrEqual">
      <formula>0.8</formula>
    </cfRule>
    <cfRule type="cellIs" dxfId="106" priority="428" operator="between">
      <formula>0.5</formula>
      <formula>0.79</formula>
    </cfRule>
    <cfRule type="cellIs" dxfId="105" priority="429" operator="lessThanOrEqual">
      <formula>0.49</formula>
    </cfRule>
  </conditionalFormatting>
  <conditionalFormatting sqref="F158">
    <cfRule type="cellIs" dxfId="104" priority="361" operator="greaterThanOrEqual">
      <formula>0.8</formula>
    </cfRule>
    <cfRule type="cellIs" dxfId="103" priority="362" operator="between">
      <formula>0.5</formula>
      <formula>0.79</formula>
    </cfRule>
    <cfRule type="cellIs" dxfId="102" priority="363" operator="lessThanOrEqual">
      <formula>0.49</formula>
    </cfRule>
  </conditionalFormatting>
  <conditionalFormatting sqref="F171">
    <cfRule type="cellIs" dxfId="101" priority="418" operator="greaterThanOrEqual">
      <formula>0.8</formula>
    </cfRule>
    <cfRule type="cellIs" dxfId="100" priority="419" operator="between">
      <formula>0.5</formula>
      <formula>0.79</formula>
    </cfRule>
    <cfRule type="cellIs" dxfId="99" priority="420" operator="lessThanOrEqual">
      <formula>0.49</formula>
    </cfRule>
  </conditionalFormatting>
  <conditionalFormatting sqref="F207">
    <cfRule type="cellIs" dxfId="98" priority="409" operator="greaterThanOrEqual">
      <formula>0.8</formula>
    </cfRule>
    <cfRule type="cellIs" dxfId="97" priority="410" operator="between">
      <formula>0.5</formula>
      <formula>0.79</formula>
    </cfRule>
    <cfRule type="cellIs" dxfId="96" priority="411" operator="lessThanOrEqual">
      <formula>0.49</formula>
    </cfRule>
  </conditionalFormatting>
  <conditionalFormatting sqref="F225">
    <cfRule type="cellIs" dxfId="95" priority="415" operator="greaterThanOrEqual">
      <formula>0.8</formula>
    </cfRule>
    <cfRule type="cellIs" dxfId="94" priority="416" operator="between">
      <formula>0.5</formula>
      <formula>0.79</formula>
    </cfRule>
    <cfRule type="cellIs" dxfId="93" priority="417" operator="lessThanOrEqual">
      <formula>0.49</formula>
    </cfRule>
  </conditionalFormatting>
  <conditionalFormatting sqref="F247">
    <cfRule type="cellIs" dxfId="92" priority="358" operator="greaterThanOrEqual">
      <formula>0.8</formula>
    </cfRule>
    <cfRule type="cellIs" dxfId="91" priority="359" operator="between">
      <formula>0.5</formula>
      <formula>0.79</formula>
    </cfRule>
    <cfRule type="cellIs" dxfId="90" priority="360" operator="lessThanOrEqual">
      <formula>0.49</formula>
    </cfRule>
  </conditionalFormatting>
  <conditionalFormatting sqref="F269">
    <cfRule type="cellIs" dxfId="89" priority="355" operator="greaterThanOrEqual">
      <formula>0.8</formula>
    </cfRule>
    <cfRule type="cellIs" dxfId="88" priority="356" operator="between">
      <formula>0.5</formula>
      <formula>0.79</formula>
    </cfRule>
    <cfRule type="cellIs" dxfId="87" priority="357" operator="lessThanOrEqual">
      <formula>0.49</formula>
    </cfRule>
  </conditionalFormatting>
  <conditionalFormatting sqref="F288">
    <cfRule type="cellIs" dxfId="86" priority="406" operator="greaterThanOrEqual">
      <formula>0.8</formula>
    </cfRule>
    <cfRule type="cellIs" dxfId="85" priority="407" operator="between">
      <formula>0.5</formula>
      <formula>0.79</formula>
    </cfRule>
    <cfRule type="cellIs" dxfId="84" priority="408" operator="lessThanOrEqual">
      <formula>0.49</formula>
    </cfRule>
  </conditionalFormatting>
  <conditionalFormatting sqref="F474:F477 F489:F493 F592:F595 F547:F560 F573:F580 F505:F512 F608:F617 F629:F647 F683:F687 F318:F322 F421:F425 F351:F361 F454:F462 F372:F392 F436:F443 F404:F408 F334:F339 F524:F535 F659:F669">
    <cfRule type="cellIs" dxfId="83" priority="130" operator="greaterThanOrEqual">
      <formula>0.8</formula>
    </cfRule>
    <cfRule type="cellIs" dxfId="82" priority="131" operator="between">
      <formula>0.5</formula>
      <formula>0.79</formula>
    </cfRule>
    <cfRule type="cellIs" dxfId="81" priority="132" operator="lessThanOrEqual">
      <formula>0.49</formula>
    </cfRule>
    <cfRule type="cellIs" dxfId="80" priority="133" operator="greaterThanOrEqual">
      <formula>0.8</formula>
    </cfRule>
    <cfRule type="cellIs" dxfId="79" priority="134" operator="between">
      <formula>0.5</formula>
      <formula>0.79</formula>
    </cfRule>
    <cfRule type="cellIs" dxfId="78" priority="135" operator="lessThanOrEqual">
      <formula>0.49</formula>
    </cfRule>
  </conditionalFormatting>
  <conditionalFormatting sqref="F22:F27">
    <cfRule type="cellIs" dxfId="77" priority="271" operator="greaterThanOrEqual">
      <formula>0.8</formula>
    </cfRule>
    <cfRule type="cellIs" dxfId="76" priority="272" operator="between">
      <formula>0.5</formula>
      <formula>0.79</formula>
    </cfRule>
    <cfRule type="cellIs" dxfId="75" priority="273" operator="lessThanOrEqual">
      <formula>0.49</formula>
    </cfRule>
  </conditionalFormatting>
  <conditionalFormatting sqref="F40:F45">
    <cfRule type="cellIs" dxfId="74" priority="268" operator="greaterThanOrEqual">
      <formula>0.8</formula>
    </cfRule>
    <cfRule type="cellIs" dxfId="73" priority="269" operator="between">
      <formula>0.5</formula>
      <formula>0.79</formula>
    </cfRule>
    <cfRule type="cellIs" dxfId="72" priority="270" operator="lessThanOrEqual">
      <formula>0.49</formula>
    </cfRule>
  </conditionalFormatting>
  <conditionalFormatting sqref="F57:F63">
    <cfRule type="cellIs" dxfId="71" priority="265" operator="greaterThanOrEqual">
      <formula>0.8</formula>
    </cfRule>
    <cfRule type="cellIs" dxfId="70" priority="266" operator="between">
      <formula>0.5</formula>
      <formula>0.79</formula>
    </cfRule>
    <cfRule type="cellIs" dxfId="69" priority="267" operator="lessThanOrEqual">
      <formula>0.49</formula>
    </cfRule>
  </conditionalFormatting>
  <conditionalFormatting sqref="F74:F78">
    <cfRule type="cellIs" dxfId="68" priority="262" operator="greaterThanOrEqual">
      <formula>0.8</formula>
    </cfRule>
    <cfRule type="cellIs" dxfId="67" priority="263" operator="between">
      <formula>0.5</formula>
      <formula>0.79</formula>
    </cfRule>
    <cfRule type="cellIs" dxfId="66" priority="264" operator="lessThanOrEqual">
      <formula>0.49</formula>
    </cfRule>
  </conditionalFormatting>
  <conditionalFormatting sqref="F81:F85">
    <cfRule type="cellIs" dxfId="65" priority="259" operator="greaterThanOrEqual">
      <formula>0.8</formula>
    </cfRule>
    <cfRule type="cellIs" dxfId="64" priority="260" operator="between">
      <formula>0.5</formula>
      <formula>0.79</formula>
    </cfRule>
    <cfRule type="cellIs" dxfId="63" priority="261" operator="lessThanOrEqual">
      <formula>0.49</formula>
    </cfRule>
  </conditionalFormatting>
  <conditionalFormatting sqref="F89:F98">
    <cfRule type="cellIs" dxfId="62" priority="256" operator="greaterThanOrEqual">
      <formula>0.8</formula>
    </cfRule>
    <cfRule type="cellIs" dxfId="61" priority="257" operator="between">
      <formula>0.5</formula>
      <formula>0.79</formula>
    </cfRule>
    <cfRule type="cellIs" dxfId="60" priority="258" operator="lessThanOrEqual">
      <formula>0.49</formula>
    </cfRule>
  </conditionalFormatting>
  <conditionalFormatting sqref="F109:F113">
    <cfRule type="cellIs" dxfId="59" priority="253" operator="greaterThanOrEqual">
      <formula>0.8</formula>
    </cfRule>
    <cfRule type="cellIs" dxfId="58" priority="254" operator="between">
      <formula>0.5</formula>
      <formula>0.79</formula>
    </cfRule>
    <cfRule type="cellIs" dxfId="57" priority="255" operator="lessThanOrEqual">
      <formula>0.49</formula>
    </cfRule>
  </conditionalFormatting>
  <conditionalFormatting sqref="F117:F120">
    <cfRule type="cellIs" dxfId="56" priority="250" operator="greaterThanOrEqual">
      <formula>0.8</formula>
    </cfRule>
    <cfRule type="cellIs" dxfId="55" priority="251" operator="between">
      <formula>0.5</formula>
      <formula>0.79</formula>
    </cfRule>
    <cfRule type="cellIs" dxfId="54" priority="252" operator="lessThanOrEqual">
      <formula>0.49</formula>
    </cfRule>
  </conditionalFormatting>
  <conditionalFormatting sqref="F131:F135">
    <cfRule type="cellIs" dxfId="53" priority="247" operator="greaterThanOrEqual">
      <formula>0.8</formula>
    </cfRule>
    <cfRule type="cellIs" dxfId="52" priority="248" operator="between">
      <formula>0.5</formula>
      <formula>0.79</formula>
    </cfRule>
    <cfRule type="cellIs" dxfId="51" priority="249" operator="lessThanOrEqual">
      <formula>0.49</formula>
    </cfRule>
  </conditionalFormatting>
  <conditionalFormatting sqref="F138:F142">
    <cfRule type="cellIs" dxfId="50" priority="244" operator="greaterThanOrEqual">
      <formula>0.8</formula>
    </cfRule>
    <cfRule type="cellIs" dxfId="49" priority="245" operator="between">
      <formula>0.5</formula>
      <formula>0.79</formula>
    </cfRule>
    <cfRule type="cellIs" dxfId="48" priority="246" operator="lessThanOrEqual">
      <formula>0.49</formula>
    </cfRule>
  </conditionalFormatting>
  <conditionalFormatting sqref="F145:F149">
    <cfRule type="cellIs" dxfId="47" priority="238" operator="greaterThanOrEqual">
      <formula>0.8</formula>
    </cfRule>
    <cfRule type="cellIs" dxfId="46" priority="239" operator="between">
      <formula>0.5</formula>
      <formula>0.79</formula>
    </cfRule>
    <cfRule type="cellIs" dxfId="45" priority="240" operator="lessThanOrEqual">
      <formula>0.49</formula>
    </cfRule>
  </conditionalFormatting>
  <conditionalFormatting sqref="F152:F157">
    <cfRule type="cellIs" dxfId="44" priority="235" operator="greaterThanOrEqual">
      <formula>0.8</formula>
    </cfRule>
    <cfRule type="cellIs" dxfId="43" priority="236" operator="between">
      <formula>0.5</formula>
      <formula>0.79</formula>
    </cfRule>
    <cfRule type="cellIs" dxfId="42" priority="237" operator="lessThanOrEqual">
      <formula>0.49</formula>
    </cfRule>
  </conditionalFormatting>
  <conditionalFormatting sqref="F183:F189">
    <cfRule type="cellIs" dxfId="41" priority="229" operator="greaterThanOrEqual">
      <formula>0.8</formula>
    </cfRule>
    <cfRule type="cellIs" dxfId="40" priority="230" operator="between">
      <formula>0.5</formula>
      <formula>0.79</formula>
    </cfRule>
    <cfRule type="cellIs" dxfId="39" priority="231" operator="lessThanOrEqual">
      <formula>0.49</formula>
    </cfRule>
  </conditionalFormatting>
  <conditionalFormatting sqref="F202:F206">
    <cfRule type="cellIs" dxfId="38" priority="226" operator="greaterThanOrEqual">
      <formula>0.8</formula>
    </cfRule>
    <cfRule type="cellIs" dxfId="37" priority="227" operator="between">
      <formula>0.5</formula>
      <formula>0.79</formula>
    </cfRule>
    <cfRule type="cellIs" dxfId="36" priority="228" operator="lessThanOrEqual">
      <formula>0.49</formula>
    </cfRule>
  </conditionalFormatting>
  <conditionalFormatting sqref="F218:F224">
    <cfRule type="cellIs" dxfId="35" priority="223" operator="greaterThanOrEqual">
      <formula>0.8</formula>
    </cfRule>
    <cfRule type="cellIs" dxfId="34" priority="224" operator="between">
      <formula>0.5</formula>
      <formula>0.79</formula>
    </cfRule>
    <cfRule type="cellIs" dxfId="33" priority="225" operator="lessThanOrEqual">
      <formula>0.49</formula>
    </cfRule>
  </conditionalFormatting>
  <conditionalFormatting sqref="F236:F246">
    <cfRule type="cellIs" dxfId="32" priority="220" operator="greaterThanOrEqual">
      <formula>0.8</formula>
    </cfRule>
    <cfRule type="cellIs" dxfId="31" priority="221" operator="between">
      <formula>0.5</formula>
      <formula>0.79</formula>
    </cfRule>
    <cfRule type="cellIs" dxfId="30" priority="222" operator="lessThanOrEqual">
      <formula>0.49</formula>
    </cfRule>
  </conditionalFormatting>
  <conditionalFormatting sqref="F258:F268">
    <cfRule type="cellIs" dxfId="29" priority="217" operator="greaterThanOrEqual">
      <formula>0.8</formula>
    </cfRule>
    <cfRule type="cellIs" dxfId="28" priority="218" operator="between">
      <formula>0.5</formula>
      <formula>0.79</formula>
    </cfRule>
    <cfRule type="cellIs" dxfId="27" priority="219" operator="lessThanOrEqual">
      <formula>0.49</formula>
    </cfRule>
  </conditionalFormatting>
  <conditionalFormatting sqref="F190">
    <cfRule type="cellIs" dxfId="26" priority="52" operator="greaterThanOrEqual">
      <formula>0.8</formula>
    </cfRule>
    <cfRule type="cellIs" dxfId="25" priority="53" operator="between">
      <formula>0.5</formula>
      <formula>0.79</formula>
    </cfRule>
    <cfRule type="cellIs" dxfId="24" priority="54" operator="lessThanOrEqual">
      <formula>0.49</formula>
    </cfRule>
  </conditionalFormatting>
  <conditionalFormatting sqref="F9">
    <cfRule type="cellIs" dxfId="23" priority="22" operator="greaterThanOrEqual">
      <formula>0.8</formula>
    </cfRule>
    <cfRule type="cellIs" dxfId="22" priority="23" operator="between">
      <formula>0.5</formula>
      <formula>0.79</formula>
    </cfRule>
    <cfRule type="cellIs" dxfId="21" priority="24" operator="lessThanOrEqual">
      <formula>0.49</formula>
    </cfRule>
  </conditionalFormatting>
  <conditionalFormatting sqref="F121">
    <cfRule type="cellIs" dxfId="20" priority="19" operator="greaterThanOrEqual">
      <formula>0.8</formula>
    </cfRule>
    <cfRule type="cellIs" dxfId="19" priority="20" operator="between">
      <formula>0.5</formula>
      <formula>0.79</formula>
    </cfRule>
    <cfRule type="cellIs" dxfId="18" priority="21" operator="lessThanOrEqual">
      <formula>0.49</formula>
    </cfRule>
  </conditionalFormatting>
  <conditionalFormatting sqref="F136">
    <cfRule type="cellIs" dxfId="17" priority="16" operator="greaterThanOrEqual">
      <formula>0.8</formula>
    </cfRule>
    <cfRule type="cellIs" dxfId="16" priority="17" operator="between">
      <formula>0.5</formula>
      <formula>0.79</formula>
    </cfRule>
    <cfRule type="cellIs" dxfId="15" priority="18" operator="lessThanOrEqual">
      <formula>0.49</formula>
    </cfRule>
  </conditionalFormatting>
  <conditionalFormatting sqref="F4:F8">
    <cfRule type="cellIs" dxfId="14" priority="13" operator="greaterThanOrEqual">
      <formula>0.8</formula>
    </cfRule>
    <cfRule type="cellIs" dxfId="13" priority="14" operator="between">
      <formula>0.5</formula>
      <formula>0.79</formula>
    </cfRule>
    <cfRule type="cellIs" dxfId="12" priority="15" operator="lessThanOrEqual">
      <formula>0.49</formula>
    </cfRule>
  </conditionalFormatting>
  <conditionalFormatting sqref="F64">
    <cfRule type="cellIs" dxfId="11" priority="4" operator="greaterThanOrEqual">
      <formula>0.8</formula>
    </cfRule>
    <cfRule type="cellIs" dxfId="10" priority="5" operator="between">
      <formula>0.5</formula>
      <formula>0.79</formula>
    </cfRule>
    <cfRule type="cellIs" dxfId="9" priority="6" operator="lessThanOrEqual">
      <formula>0.49</formula>
    </cfRule>
  </conditionalFormatting>
  <conditionalFormatting sqref="F280:F287">
    <cfRule type="cellIs" dxfId="8" priority="1" operator="greaterThanOrEqual">
      <formula>0.8</formula>
    </cfRule>
    <cfRule type="cellIs" dxfId="7" priority="2" operator="between">
      <formula>0.5</formula>
      <formula>0.79</formula>
    </cfRule>
    <cfRule type="cellIs" dxfId="6" priority="3" operator="lessThanOrEqual">
      <formula>0.49</formula>
    </cfRule>
  </conditionalFormatting>
  <pageMargins left="0.43307086614173229" right="0.35433070866141736" top="0.74803149606299213" bottom="0.74803149606299213" header="0.12" footer="0.16"/>
  <pageSetup scale="41" orientation="portrait" r:id="rId1"/>
  <headerFooter>
    <oddHeader>&amp;C&amp;G</oddHeader>
    <oddFooter xml:space="preserve">&amp;C&amp;22                              &amp;R&amp;"Arial,Negrita"&amp;16
COORDINACIÓN DE PLANIFICACIÓN INSTITUCIONAL Y GESTIÓN ESTRATÉGICA 
Av. Machalilla, sector norte diagonal a la Terminal Terrestre
www.puertolopez.gob.ec
abuenaventurar@puertolopez.gob.ec 
</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3"/>
  <sheetViews>
    <sheetView topLeftCell="B1" zoomScale="85" zoomScaleNormal="85" zoomScaleSheetLayoutView="85" zoomScalePageLayoutView="55" workbookViewId="0">
      <selection activeCell="G21" sqref="G21"/>
    </sheetView>
  </sheetViews>
  <sheetFormatPr baseColWidth="10" defaultColWidth="11" defaultRowHeight="15"/>
  <cols>
    <col min="1" max="2" width="3.5703125" customWidth="1"/>
    <col min="3" max="3" width="78.5703125" customWidth="1"/>
    <col min="4" max="4" width="11.28515625" customWidth="1"/>
    <col min="5" max="5" width="29.5703125" customWidth="1"/>
    <col min="6" max="6" width="4.42578125" customWidth="1"/>
    <col min="7" max="7" width="66.28515625" customWidth="1"/>
    <col min="8" max="8" width="11.140625" customWidth="1"/>
    <col min="9" max="9" width="26.28515625" customWidth="1"/>
  </cols>
  <sheetData>
    <row r="1" spans="1:9" ht="19.5" customHeight="1" thickBot="1">
      <c r="A1" s="550" t="s">
        <v>52</v>
      </c>
      <c r="B1" s="141" t="s">
        <v>51</v>
      </c>
      <c r="C1" s="554" t="s">
        <v>489</v>
      </c>
      <c r="D1" s="555"/>
      <c r="E1" s="556"/>
      <c r="F1" s="566" t="s">
        <v>51</v>
      </c>
      <c r="G1" s="554" t="s">
        <v>17</v>
      </c>
      <c r="H1" s="555"/>
      <c r="I1" s="555"/>
    </row>
    <row r="2" spans="1:9" ht="15.75" thickBot="1">
      <c r="A2" s="550"/>
      <c r="B2" s="141"/>
      <c r="C2" s="9" t="s">
        <v>57</v>
      </c>
      <c r="D2" s="139" t="s">
        <v>18</v>
      </c>
      <c r="E2" s="140" t="s">
        <v>490</v>
      </c>
      <c r="F2" s="567"/>
      <c r="G2" s="9" t="s">
        <v>19</v>
      </c>
      <c r="H2" s="152" t="s">
        <v>18</v>
      </c>
      <c r="I2" s="153" t="s">
        <v>490</v>
      </c>
    </row>
    <row r="3" spans="1:9" ht="18.75" customHeight="1" thickBot="1">
      <c r="A3" s="550"/>
      <c r="B3" s="1">
        <v>1</v>
      </c>
      <c r="C3" s="142" t="str">
        <f>Hoja1!A2</f>
        <v xml:space="preserve"> CONSEJO CANTONAL DE PROTECCIÓN DE DERECHOS </v>
      </c>
      <c r="D3" s="28">
        <f>Hoja1!F9</f>
        <v>0.85</v>
      </c>
      <c r="E3" s="31">
        <f>D3</f>
        <v>0.85</v>
      </c>
      <c r="F3" s="29">
        <v>1</v>
      </c>
      <c r="G3" s="144" t="str">
        <f t="shared" ref="G3:G5" si="0">C3</f>
        <v xml:space="preserve"> CONSEJO CANTONAL DE PROTECCIÓN DE DERECHOS </v>
      </c>
      <c r="H3" s="146">
        <f t="shared" ref="H3:H7" si="1">D3</f>
        <v>0.85</v>
      </c>
      <c r="I3" s="30">
        <f>H3</f>
        <v>0.85</v>
      </c>
    </row>
    <row r="4" spans="1:9" ht="16.5" customHeight="1" thickBot="1">
      <c r="A4" s="551"/>
      <c r="B4" s="1">
        <v>2</v>
      </c>
      <c r="C4" s="143" t="str">
        <f>Hoja1!A20</f>
        <v xml:space="preserve">JUNTA CANTONAL DE PROTECCIÓN DE DERECHOS </v>
      </c>
      <c r="D4" s="28">
        <f>Hoja1!F28</f>
        <v>0.84722222222222221</v>
      </c>
      <c r="E4" s="30">
        <f t="shared" ref="E4:E41" si="2">D4</f>
        <v>0.84722222222222221</v>
      </c>
      <c r="F4" s="29">
        <v>2</v>
      </c>
      <c r="G4" s="145" t="str">
        <f t="shared" si="0"/>
        <v xml:space="preserve">JUNTA CANTONAL DE PROTECCIÓN DE DERECHOS </v>
      </c>
      <c r="H4" s="147">
        <f t="shared" si="1"/>
        <v>0.84722222222222221</v>
      </c>
      <c r="I4" s="30">
        <f t="shared" ref="I4:I18" si="3">H4</f>
        <v>0.84722222222222221</v>
      </c>
    </row>
    <row r="5" spans="1:9" ht="18" customHeight="1" thickBot="1">
      <c r="A5" s="558" t="s">
        <v>53</v>
      </c>
      <c r="B5" s="1">
        <v>3</v>
      </c>
      <c r="C5" s="143" t="str">
        <f>Hoja1!A38</f>
        <v>SECRETARIA GENERAL</v>
      </c>
      <c r="D5" s="28">
        <f>Hoja1!F46</f>
        <v>0.44950482397290908</v>
      </c>
      <c r="E5" s="30">
        <f t="shared" si="2"/>
        <v>0.44950482397290908</v>
      </c>
      <c r="F5" s="29">
        <v>3</v>
      </c>
      <c r="G5" s="145" t="str">
        <f t="shared" si="0"/>
        <v>SECRETARIA GENERAL</v>
      </c>
      <c r="H5" s="147">
        <f>SUM(D5:D6)/2</f>
        <v>0.47380003103407359</v>
      </c>
      <c r="I5" s="30">
        <f t="shared" si="3"/>
        <v>0.47380003103407359</v>
      </c>
    </row>
    <row r="6" spans="1:9" ht="18" customHeight="1" thickBot="1">
      <c r="A6" s="559"/>
      <c r="B6" s="1">
        <v>4</v>
      </c>
      <c r="C6" s="7" t="str">
        <f>Hoja1!A55</f>
        <v>ARCHIVO INSTITUCIONAL</v>
      </c>
      <c r="D6" s="151">
        <f>Hoja1!F64</f>
        <v>0.49809523809523809</v>
      </c>
      <c r="E6" s="30">
        <f t="shared" si="2"/>
        <v>0.49809523809523809</v>
      </c>
      <c r="F6" s="29">
        <v>4</v>
      </c>
      <c r="G6" s="145" t="str">
        <f t="shared" ref="G6:G11" si="4">C7</f>
        <v>ASESORÍA INSTITUCIONAL</v>
      </c>
      <c r="H6" s="148">
        <f>D7</f>
        <v>0</v>
      </c>
      <c r="I6" s="30">
        <f t="shared" si="3"/>
        <v>0</v>
      </c>
    </row>
    <row r="7" spans="1:9" ht="18" customHeight="1" thickBot="1">
      <c r="A7" s="559"/>
      <c r="B7" s="1">
        <v>5</v>
      </c>
      <c r="C7" s="143" t="str">
        <f>Hoja1!A73</f>
        <v>ASESORÍA INSTITUCIONAL</v>
      </c>
      <c r="D7" s="28">
        <f>Hoja1!F79</f>
        <v>0</v>
      </c>
      <c r="E7" s="30">
        <f t="shared" si="2"/>
        <v>0</v>
      </c>
      <c r="F7" s="29">
        <v>5</v>
      </c>
      <c r="G7" s="145" t="str">
        <f t="shared" si="4"/>
        <v>PROCURADURÍA SINDICA</v>
      </c>
      <c r="H7" s="147">
        <f t="shared" si="1"/>
        <v>0</v>
      </c>
      <c r="I7" s="30">
        <f t="shared" si="3"/>
        <v>0</v>
      </c>
    </row>
    <row r="8" spans="1:9" ht="18" customHeight="1" thickBot="1">
      <c r="A8" s="559"/>
      <c r="B8" s="1">
        <v>6</v>
      </c>
      <c r="C8" s="143" t="str">
        <f>Hoja1!A80</f>
        <v>PROCURADURÍA SINDICA</v>
      </c>
      <c r="D8" s="28">
        <f>+Hoja1!F86</f>
        <v>0</v>
      </c>
      <c r="E8" s="30">
        <f t="shared" si="2"/>
        <v>0</v>
      </c>
      <c r="F8" s="29">
        <v>6</v>
      </c>
      <c r="G8" s="145" t="str">
        <f t="shared" si="4"/>
        <v>PARTICIPACIÓN CIUDADANA</v>
      </c>
      <c r="H8" s="147">
        <f>D9</f>
        <v>0.45833333333333337</v>
      </c>
      <c r="I8" s="30">
        <f t="shared" si="3"/>
        <v>0.45833333333333337</v>
      </c>
    </row>
    <row r="9" spans="1:9" ht="18" customHeight="1" thickBot="1">
      <c r="A9" s="559"/>
      <c r="B9" s="1">
        <v>7</v>
      </c>
      <c r="C9" s="143" t="str">
        <f>Hoja1!A87</f>
        <v>PARTICIPACIÓN CIUDADANA</v>
      </c>
      <c r="D9" s="28">
        <f>Hoja1!F99</f>
        <v>0.45833333333333337</v>
      </c>
      <c r="E9" s="30">
        <f t="shared" si="2"/>
        <v>0.45833333333333337</v>
      </c>
      <c r="F9" s="29">
        <v>7</v>
      </c>
      <c r="G9" s="145" t="str">
        <f t="shared" si="4"/>
        <v>COORDINACIÓN DE COMUNICACIÓN Y RELACIONES PUBLICAS</v>
      </c>
      <c r="H9" s="147">
        <f>D10</f>
        <v>0</v>
      </c>
      <c r="I9" s="30">
        <f t="shared" si="3"/>
        <v>0</v>
      </c>
    </row>
    <row r="10" spans="1:9" ht="18" customHeight="1" thickBot="1">
      <c r="A10" s="559"/>
      <c r="B10" s="1">
        <v>8</v>
      </c>
      <c r="C10" s="143" t="str">
        <f>Hoja1!A108</f>
        <v>COORDINACIÓN DE COMUNICACIÓN Y RELACIONES PUBLICAS</v>
      </c>
      <c r="D10" s="28">
        <f>Hoja1!F114</f>
        <v>0</v>
      </c>
      <c r="E10" s="30">
        <f t="shared" si="2"/>
        <v>0</v>
      </c>
      <c r="F10" s="29">
        <v>8</v>
      </c>
      <c r="G10" s="145" t="str">
        <f t="shared" si="4"/>
        <v xml:space="preserve">COORDINACIÓN DE PLANIFICACIÓN INSTITUCIONAL Y GESTIÓN ESTRATEGICA </v>
      </c>
      <c r="H10" s="147">
        <f>D11</f>
        <v>0.55000000000000004</v>
      </c>
      <c r="I10" s="30">
        <f t="shared" si="3"/>
        <v>0.55000000000000004</v>
      </c>
    </row>
    <row r="11" spans="1:9" ht="18" customHeight="1" thickBot="1">
      <c r="A11" s="560"/>
      <c r="B11" s="1">
        <v>9</v>
      </c>
      <c r="C11" s="143" t="str">
        <f>Hoja1!A115</f>
        <v xml:space="preserve">COORDINACIÓN DE PLANIFICACIÓN INSTITUCIONAL Y GESTIÓN ESTRATEGICA </v>
      </c>
      <c r="D11" s="28">
        <f>Hoja1!F121</f>
        <v>0.55000000000000004</v>
      </c>
      <c r="E11" s="30">
        <f t="shared" si="2"/>
        <v>0.55000000000000004</v>
      </c>
      <c r="F11" s="29">
        <v>9</v>
      </c>
      <c r="G11" s="145" t="str">
        <f t="shared" si="4"/>
        <v>DIRECCIÓN FINANCIERA</v>
      </c>
      <c r="H11" s="147">
        <f>D12+D13+D14+D15/4</f>
        <v>0</v>
      </c>
      <c r="I11" s="30">
        <f t="shared" si="3"/>
        <v>0</v>
      </c>
    </row>
    <row r="12" spans="1:9" ht="15.75" customHeight="1" thickBot="1">
      <c r="A12" s="561" t="s">
        <v>54</v>
      </c>
      <c r="B12" s="1">
        <v>10</v>
      </c>
      <c r="C12" s="149" t="str">
        <f>Hoja1!A130</f>
        <v>DIRECCIÓN FINANCIERA</v>
      </c>
      <c r="D12" s="28">
        <f>Hoja1!F136</f>
        <v>0</v>
      </c>
      <c r="E12" s="30">
        <f t="shared" si="2"/>
        <v>0</v>
      </c>
      <c r="F12" s="29">
        <v>10</v>
      </c>
      <c r="G12" s="145" t="str">
        <f>C16</f>
        <v>DIRECCIÓN DE TALENTO HUMANO</v>
      </c>
      <c r="H12" s="147">
        <f>SUM(D16:D19)/4</f>
        <v>0.68735448760270867</v>
      </c>
      <c r="I12" s="30">
        <f t="shared" si="3"/>
        <v>0.68735448760270867</v>
      </c>
    </row>
    <row r="13" spans="1:9" ht="15.75" thickBot="1">
      <c r="A13" s="562"/>
      <c r="B13" s="1">
        <v>11</v>
      </c>
      <c r="C13" s="8" t="str">
        <f>Hoja1!A137</f>
        <v xml:space="preserve">SUBPROCESO DE CONTABILIDAD </v>
      </c>
      <c r="D13" s="28">
        <f>Hoja1!F143</f>
        <v>0</v>
      </c>
      <c r="E13" s="30">
        <f t="shared" si="2"/>
        <v>0</v>
      </c>
      <c r="F13" s="29">
        <v>11</v>
      </c>
      <c r="G13" s="145" t="str">
        <f>C20</f>
        <v>DIRECCIÓN ADMINISTRATIVA</v>
      </c>
      <c r="H13" s="147">
        <f>SUM(D20:D24)/5</f>
        <v>0.48181818181818181</v>
      </c>
      <c r="I13" s="30">
        <f t="shared" si="3"/>
        <v>0.48181818181818181</v>
      </c>
    </row>
    <row r="14" spans="1:9" ht="15.75" thickBot="1">
      <c r="A14" s="562"/>
      <c r="B14" s="1">
        <v>12</v>
      </c>
      <c r="C14" s="8" t="str">
        <f>Hoja1!A144</f>
        <v xml:space="preserve">SUBPROCESO DE TESORERIA Y RECAUDACIÓN </v>
      </c>
      <c r="D14" s="28">
        <f>Hoja1!F150</f>
        <v>0</v>
      </c>
      <c r="E14" s="30">
        <f t="shared" si="2"/>
        <v>0</v>
      </c>
      <c r="F14" s="29">
        <v>12</v>
      </c>
      <c r="G14" s="145" t="str">
        <f>C25</f>
        <v>REGISTRO DE LA PROPIEDAD Y MERCANTIL</v>
      </c>
      <c r="H14" s="147">
        <f>D25</f>
        <v>0.2740597490166698</v>
      </c>
      <c r="I14" s="30">
        <f t="shared" si="3"/>
        <v>0.2740597490166698</v>
      </c>
    </row>
    <row r="15" spans="1:9" ht="15.75" thickBot="1">
      <c r="A15" s="562"/>
      <c r="B15" s="1">
        <v>13</v>
      </c>
      <c r="C15" s="8" t="str">
        <f>Hoja1!A151</f>
        <v>SUBPROCESO DE RENTAS</v>
      </c>
      <c r="D15" s="28">
        <f>Hoja1!F158</f>
        <v>0</v>
      </c>
      <c r="E15" s="30">
        <f t="shared" si="2"/>
        <v>0</v>
      </c>
      <c r="F15" s="29">
        <v>13</v>
      </c>
      <c r="G15" s="145" t="str">
        <f>C26</f>
        <v>DIRECCIÓN DE DESARROLLO Y ORDENAMIENTO TERRITORIAL</v>
      </c>
      <c r="H15" s="147">
        <f>SUM(D26:D32)/7</f>
        <v>0.48441069962467742</v>
      </c>
      <c r="I15" s="30">
        <f t="shared" si="3"/>
        <v>0.48441069962467742</v>
      </c>
    </row>
    <row r="16" spans="1:9" ht="15.75" thickBot="1">
      <c r="A16" s="562"/>
      <c r="B16" s="1">
        <v>14</v>
      </c>
      <c r="C16" s="149" t="str">
        <f>Hoja1!A159</f>
        <v>DIRECCIÓN DE TALENTO HUMANO</v>
      </c>
      <c r="D16" s="28">
        <f>Hoja1!F171</f>
        <v>0.64999999999999991</v>
      </c>
      <c r="E16" s="30">
        <f t="shared" si="2"/>
        <v>0.64999999999999991</v>
      </c>
      <c r="F16" s="29">
        <v>14</v>
      </c>
      <c r="G16" s="145" t="str">
        <f>C33</f>
        <v>DIRECCION DE DESARROLLO ECONOMICO, SOCIAL, CULTURAL Y TURISTICO</v>
      </c>
      <c r="H16" s="147">
        <f>SUM(D33:D37)/5</f>
        <v>0.73746428571428568</v>
      </c>
      <c r="I16" s="30">
        <f t="shared" si="3"/>
        <v>0.73746428571428568</v>
      </c>
    </row>
    <row r="17" spans="1:9" ht="15.75" thickBot="1">
      <c r="A17" s="562"/>
      <c r="B17" s="1">
        <v>15</v>
      </c>
      <c r="C17" s="8" t="str">
        <f>Hoja1!A181</f>
        <v xml:space="preserve">SUBPROCESO ATENCION AL USUARIO </v>
      </c>
      <c r="D17" s="28">
        <f>Hoja1!F190</f>
        <v>0.8231292517006803</v>
      </c>
      <c r="E17" s="30">
        <f t="shared" si="2"/>
        <v>0.8231292517006803</v>
      </c>
      <c r="F17" s="29">
        <v>15</v>
      </c>
      <c r="G17" s="145" t="str">
        <f>C38</f>
        <v>DIRECCIÓN DE GESTIÓN AMBIENTAL, HIGIENE Y SALUBRIDAD</v>
      </c>
      <c r="H17" s="147">
        <f>SUM(D38:D40)/3</f>
        <v>0.66548644338118024</v>
      </c>
      <c r="I17" s="30">
        <f t="shared" si="3"/>
        <v>0.66548644338118024</v>
      </c>
    </row>
    <row r="18" spans="1:9" ht="15.75" thickBot="1">
      <c r="A18" s="562"/>
      <c r="B18" s="1">
        <v>16</v>
      </c>
      <c r="C18" s="8" t="str">
        <f>Hoja1!A200</f>
        <v>SUBPROCESO SALUD Y SEGURIDAD OCUPACIONAL</v>
      </c>
      <c r="D18" s="28">
        <f>Hoja1!F207</f>
        <v>0.56898013425873251</v>
      </c>
      <c r="E18" s="30">
        <f t="shared" si="2"/>
        <v>0.56898013425873251</v>
      </c>
      <c r="F18" s="29">
        <v>16</v>
      </c>
      <c r="G18" s="145" t="str">
        <f>C41</f>
        <v>UNIDAD DE CONTROL DEL ORDEN PUBLICO</v>
      </c>
      <c r="H18" s="147">
        <f>D41</f>
        <v>0.6186666666666667</v>
      </c>
      <c r="I18" s="30">
        <f t="shared" si="3"/>
        <v>0.6186666666666667</v>
      </c>
    </row>
    <row r="19" spans="1:9" ht="15.75" thickBot="1">
      <c r="A19" s="562"/>
      <c r="B19" s="1">
        <v>17</v>
      </c>
      <c r="C19" s="8" t="str">
        <f>Hoja1!A216</f>
        <v>SUBPROCESO BIENESTAR SOCIAL</v>
      </c>
      <c r="D19" s="28">
        <f>Hoja1!F225</f>
        <v>0.70730856445142165</v>
      </c>
      <c r="E19" s="30">
        <f t="shared" si="2"/>
        <v>0.70730856445142165</v>
      </c>
      <c r="F19" s="568" t="s">
        <v>20</v>
      </c>
      <c r="G19" s="569"/>
      <c r="H19" s="557">
        <v>1</v>
      </c>
      <c r="I19" s="557"/>
    </row>
    <row r="20" spans="1:9" ht="15.75" thickBot="1">
      <c r="A20" s="562"/>
      <c r="B20" s="1">
        <v>18</v>
      </c>
      <c r="C20" s="149" t="str">
        <f>Hoja1!A234</f>
        <v>DIRECCIÓN ADMINISTRATIVA</v>
      </c>
      <c r="D20" s="28">
        <f>Hoja1!F247</f>
        <v>0.60833333333333339</v>
      </c>
      <c r="E20" s="30">
        <f t="shared" si="2"/>
        <v>0.60833333333333339</v>
      </c>
      <c r="F20" s="552"/>
      <c r="G20" s="553"/>
    </row>
    <row r="21" spans="1:9" ht="15.75" thickBot="1">
      <c r="A21" s="562"/>
      <c r="B21" s="1">
        <v>19</v>
      </c>
      <c r="C21" s="8" t="str">
        <f>Hoja1!A256</f>
        <v>SUBPROCESO DE COMPRAS PUBLICAS</v>
      </c>
      <c r="D21" s="28">
        <f>Hoja1!F269</f>
        <v>0.40909090909090912</v>
      </c>
      <c r="E21" s="30">
        <f t="shared" si="2"/>
        <v>0.40909090909090912</v>
      </c>
    </row>
    <row r="22" spans="1:9" ht="15.75" thickBot="1">
      <c r="A22" s="562"/>
      <c r="B22" s="1">
        <v>20</v>
      </c>
      <c r="C22" s="8" t="str">
        <f>Hoja1!A278</f>
        <v xml:space="preserve">SUBPROCESO ADMINISTRACIÓN DE BIENES Y MANTENIMIENTO </v>
      </c>
      <c r="D22" s="28">
        <f>Hoja1!F288</f>
        <v>0.5</v>
      </c>
      <c r="E22" s="30">
        <f t="shared" si="2"/>
        <v>0.5</v>
      </c>
    </row>
    <row r="23" spans="1:9" ht="15.75" thickBot="1">
      <c r="A23" s="562"/>
      <c r="B23" s="1">
        <v>21</v>
      </c>
      <c r="C23" s="8" t="str">
        <f>Hoja1!A297</f>
        <v>SUBPROCESO TECNOLOGIA DE INFORMACIÓN</v>
      </c>
      <c r="D23" s="28">
        <f>Hoja1!F307</f>
        <v>0.375</v>
      </c>
      <c r="E23" s="30">
        <f t="shared" si="2"/>
        <v>0.375</v>
      </c>
    </row>
    <row r="24" spans="1:9" ht="15.75" thickBot="1">
      <c r="A24" s="562"/>
      <c r="B24" s="1">
        <v>22</v>
      </c>
      <c r="C24" s="8" t="str">
        <f>Hoja1!A316</f>
        <v xml:space="preserve">SUBPROCESO DE CONTROL Y VIGILANCIA DE LOS BIENES PÚBLICOS </v>
      </c>
      <c r="D24" s="28">
        <f>Hoja1!F323</f>
        <v>0.51666666666666672</v>
      </c>
      <c r="E24" s="30">
        <f t="shared" si="2"/>
        <v>0.51666666666666672</v>
      </c>
    </row>
    <row r="25" spans="1:9" ht="15.75" customHeight="1" thickBot="1">
      <c r="A25" s="562"/>
      <c r="B25" s="1">
        <v>23</v>
      </c>
      <c r="C25" s="149" t="str">
        <f>Hoja1!A332</f>
        <v>REGISTRO DE LA PROPIEDAD Y MERCANTIL</v>
      </c>
      <c r="D25" s="28">
        <f>Hoja1!F340</f>
        <v>0.2740597490166698</v>
      </c>
      <c r="E25" s="30">
        <f t="shared" si="2"/>
        <v>0.2740597490166698</v>
      </c>
    </row>
    <row r="26" spans="1:9" ht="15.75" thickBot="1">
      <c r="A26" s="563" t="s">
        <v>21</v>
      </c>
      <c r="B26" s="1">
        <v>24</v>
      </c>
      <c r="C26" s="150" t="str">
        <f>Hoja1!A349</f>
        <v>DIRECCIÓN DE DESARROLLO Y ORDENAMIENTO TERRITORIAL</v>
      </c>
      <c r="D26" s="106">
        <f>+Hoja1!A362</f>
        <v>0</v>
      </c>
      <c r="E26" s="107">
        <f t="shared" si="2"/>
        <v>0</v>
      </c>
      <c r="G26" s="14"/>
      <c r="H26" s="14"/>
    </row>
    <row r="27" spans="1:9" ht="15.75" thickBot="1">
      <c r="A27" s="564"/>
      <c r="B27" s="1">
        <v>25</v>
      </c>
      <c r="C27" s="108" t="str">
        <f>Hoja1!A370</f>
        <v>SUBPROCESO OBRAS PUBLICAS, FISCALIZACION Y PROYECTOS</v>
      </c>
      <c r="D27" s="106">
        <f>+Hoja1!F393</f>
        <v>0.14015873015873015</v>
      </c>
      <c r="E27" s="107">
        <f t="shared" si="2"/>
        <v>0.14015873015873015</v>
      </c>
      <c r="G27" s="10"/>
      <c r="H27" s="10"/>
    </row>
    <row r="28" spans="1:9" ht="15.75" thickBot="1">
      <c r="A28" s="564"/>
      <c r="B28" s="1">
        <v>26</v>
      </c>
      <c r="C28" s="108" t="str">
        <f>Hoja1!A402</f>
        <v>SUBPROCESO PLANIFICACIÓN URBANISTICA</v>
      </c>
      <c r="D28" s="106">
        <f>Hoja1!F409</f>
        <v>0</v>
      </c>
      <c r="E28" s="107">
        <f t="shared" si="2"/>
        <v>0</v>
      </c>
      <c r="G28" s="11"/>
      <c r="H28" s="12"/>
    </row>
    <row r="29" spans="1:9" ht="15.75" thickBot="1">
      <c r="A29" s="564"/>
      <c r="B29" s="1">
        <v>27</v>
      </c>
      <c r="C29" s="108" t="str">
        <f>Hoja1!A419</f>
        <v>SUBPROCESO AVALUOS Y CATASTROS</v>
      </c>
      <c r="D29" s="106">
        <f>+Hoja1!F425</f>
        <v>0.85447916666666668</v>
      </c>
      <c r="E29" s="107">
        <f t="shared" si="2"/>
        <v>0.85447916666666668</v>
      </c>
      <c r="G29" s="11"/>
      <c r="H29" s="12"/>
    </row>
    <row r="30" spans="1:9" ht="15.75" thickBot="1">
      <c r="A30" s="564"/>
      <c r="B30" s="1">
        <v>28</v>
      </c>
      <c r="C30" s="108" t="str">
        <f>Hoja1!A434</f>
        <v>SUBPROCESO PARQUE AUTOMOTOR</v>
      </c>
      <c r="D30" s="106">
        <f>Hoja1!F443</f>
        <v>0.73234811165845648</v>
      </c>
      <c r="E30" s="107">
        <f t="shared" si="2"/>
        <v>0.73234811165845648</v>
      </c>
      <c r="G30" s="13"/>
      <c r="H30" s="13"/>
    </row>
    <row r="31" spans="1:9" ht="15.75" thickBot="1">
      <c r="A31" s="564"/>
      <c r="B31" s="1">
        <v>29</v>
      </c>
      <c r="C31" s="109" t="str">
        <f>Hoja1!A452</f>
        <v>SUBPROCESO GESTIÓN DE RIESGOS</v>
      </c>
      <c r="D31" s="106">
        <f>Hoja1!F463</f>
        <v>0.88888888888888884</v>
      </c>
      <c r="E31" s="107">
        <f t="shared" si="2"/>
        <v>0.88888888888888884</v>
      </c>
      <c r="F31" s="15"/>
      <c r="G31" s="2"/>
    </row>
    <row r="32" spans="1:9" ht="15.75" thickBot="1">
      <c r="A32" s="564"/>
      <c r="B32" s="1">
        <v>30</v>
      </c>
      <c r="C32" s="109" t="str">
        <f>Hoja1!A472</f>
        <v>SUBPROCESO UNIDAD DE MOVILIDAD TRÁNSITO, SEGURIDAD VIAL Y TERMINAL TERRESTRE</v>
      </c>
      <c r="D32" s="106">
        <f>Hoja1!F478</f>
        <v>0.77500000000000002</v>
      </c>
      <c r="E32" s="107">
        <f t="shared" si="2"/>
        <v>0.77500000000000002</v>
      </c>
    </row>
    <row r="33" spans="1:8" ht="15.75" thickBot="1">
      <c r="A33" s="564"/>
      <c r="B33" s="1">
        <v>32</v>
      </c>
      <c r="C33" s="150" t="str">
        <f>Hoja1!A503</f>
        <v>DIRECCION DE DESARROLLO ECONOMICO, SOCIAL, CULTURAL Y TURISTICO</v>
      </c>
      <c r="D33" s="106">
        <f>Hoja1!F513</f>
        <v>0.67499999999999993</v>
      </c>
      <c r="E33" s="107">
        <f t="shared" si="2"/>
        <v>0.67499999999999993</v>
      </c>
    </row>
    <row r="34" spans="1:8" ht="15.75" thickBot="1">
      <c r="A34" s="564"/>
      <c r="B34" s="1">
        <v>33</v>
      </c>
      <c r="C34" s="108" t="str">
        <f>Hoja1!A522</f>
        <v>SUBPROCESO DE DESARROLLO TURISTICO</v>
      </c>
      <c r="D34" s="106">
        <f>Hoja1!F536</f>
        <v>0.92083333333333339</v>
      </c>
      <c r="E34" s="107">
        <f t="shared" si="2"/>
        <v>0.92083333333333339</v>
      </c>
      <c r="H34" s="3"/>
    </row>
    <row r="35" spans="1:8" ht="15.75" thickBot="1">
      <c r="A35" s="564"/>
      <c r="B35" s="1">
        <v>34</v>
      </c>
      <c r="C35" s="108" t="str">
        <f>Hoja1!A545</f>
        <v>SUBPROCESO DE DESARROLLO PRODUCTIVO Y PESQUERO</v>
      </c>
      <c r="D35" s="106">
        <f>Hoja1!F561</f>
        <v>0.63107142857142862</v>
      </c>
      <c r="E35" s="107">
        <f t="shared" si="2"/>
        <v>0.63107142857142862</v>
      </c>
    </row>
    <row r="36" spans="1:8" ht="15.75" thickBot="1">
      <c r="A36" s="564"/>
      <c r="B36" s="1">
        <v>35</v>
      </c>
      <c r="C36" s="108" t="str">
        <f>Hoja1!A571</f>
        <v>SUBPROCESO DE PATRIMONIO ARQUITECTÓNICO, CULTURAL Y DEPORTES</v>
      </c>
      <c r="D36" s="106">
        <f>Hoja1!F581</f>
        <v>0.68541666666666667</v>
      </c>
      <c r="E36" s="107">
        <f t="shared" si="2"/>
        <v>0.68541666666666667</v>
      </c>
    </row>
    <row r="37" spans="1:8" ht="15.75" thickBot="1">
      <c r="A37" s="564"/>
      <c r="B37" s="1">
        <v>36</v>
      </c>
      <c r="C37" s="108" t="str">
        <f>Hoja1!A590</f>
        <v>SUBPROCESO DE SALUD E INCLUSIÓN SOCIAL</v>
      </c>
      <c r="D37" s="106">
        <f>Hoja1!F596</f>
        <v>0.77500000000000002</v>
      </c>
      <c r="E37" s="107">
        <f t="shared" si="2"/>
        <v>0.77500000000000002</v>
      </c>
    </row>
    <row r="38" spans="1:8" ht="15.75" thickBot="1">
      <c r="A38" s="564"/>
      <c r="B38" s="1">
        <v>37</v>
      </c>
      <c r="C38" s="150" t="str">
        <f>Hoja1!A606</f>
        <v>DIRECCIÓN DE GESTIÓN AMBIENTAL, HIGIENE Y SALUBRIDAD</v>
      </c>
      <c r="D38" s="106">
        <f>Hoja1!F618</f>
        <v>0.89</v>
      </c>
      <c r="E38" s="107">
        <f t="shared" si="2"/>
        <v>0.89</v>
      </c>
    </row>
    <row r="39" spans="1:8" ht="15.75" thickBot="1">
      <c r="A39" s="564"/>
      <c r="B39" s="1">
        <v>38</v>
      </c>
      <c r="C39" s="108" t="str">
        <f>Hoja1!A627</f>
        <v>SUBPROCESO DE GESTION DE RESIDUOS SÓLIDOS, HIGIENE, SALUBRIDAD, CEMENTERIOS Y MERCADOS</v>
      </c>
      <c r="D39" s="106">
        <f>Hoja1!F648</f>
        <v>0.19736842105263158</v>
      </c>
      <c r="E39" s="107">
        <f t="shared" si="2"/>
        <v>0.19736842105263158</v>
      </c>
    </row>
    <row r="40" spans="1:8" ht="15.75" thickBot="1">
      <c r="A40" s="564"/>
      <c r="B40" s="1">
        <v>39</v>
      </c>
      <c r="C40" s="108" t="str">
        <f>Hoja1!A657</f>
        <v xml:space="preserve">SUBPROCESO DE GESTIÓN AMBIENTAL RECURSOS NATURALES, ÁREAS VERDES Y ESPACIOS PÚBLICO </v>
      </c>
      <c r="D40" s="106">
        <f>Hoja1!F670</f>
        <v>0.90909090909090906</v>
      </c>
      <c r="E40" s="107">
        <f t="shared" si="2"/>
        <v>0.90909090909090906</v>
      </c>
    </row>
    <row r="41" spans="1:8">
      <c r="A41" s="565"/>
      <c r="B41" s="110">
        <v>40</v>
      </c>
      <c r="C41" s="150" t="str">
        <f>Hoja1!A681</f>
        <v>UNIDAD DE CONTROL DEL ORDEN PUBLICO</v>
      </c>
      <c r="D41" s="106">
        <f>Hoja1!F688</f>
        <v>0.6186666666666667</v>
      </c>
      <c r="E41" s="107">
        <f t="shared" si="2"/>
        <v>0.6186666666666667</v>
      </c>
    </row>
    <row r="43" spans="1:8" ht="25.5" customHeight="1">
      <c r="A43" s="547" t="s">
        <v>190</v>
      </c>
      <c r="B43" s="547"/>
      <c r="C43" s="547"/>
      <c r="D43" s="548">
        <f>SUM(D3:D41)/40</f>
        <v>0.46947616372241241</v>
      </c>
      <c r="E43" s="549"/>
    </row>
  </sheetData>
  <mergeCells count="12">
    <mergeCell ref="A43:C43"/>
    <mergeCell ref="D43:E43"/>
    <mergeCell ref="A1:A4"/>
    <mergeCell ref="F20:G20"/>
    <mergeCell ref="C1:E1"/>
    <mergeCell ref="G1:I1"/>
    <mergeCell ref="H19:I19"/>
    <mergeCell ref="A5:A11"/>
    <mergeCell ref="A12:A25"/>
    <mergeCell ref="A26:A41"/>
    <mergeCell ref="F1:F2"/>
    <mergeCell ref="F19:G19"/>
  </mergeCells>
  <conditionalFormatting sqref="H3:H18 D3:D5 D7:D41">
    <cfRule type="cellIs" dxfId="5" priority="42" operator="between">
      <formula>0.5</formula>
      <formula>0.79</formula>
    </cfRule>
    <cfRule type="cellIs" dxfId="4" priority="43" operator="greaterThanOrEqual">
      <formula>0.8</formula>
    </cfRule>
    <cfRule type="cellIs" dxfId="3" priority="44" operator="lessThan">
      <formula>0.49</formula>
    </cfRule>
  </conditionalFormatting>
  <conditionalFormatting sqref="I3:I18">
    <cfRule type="dataBar" priority="7">
      <dataBar>
        <cfvo type="min"/>
        <cfvo type="max"/>
        <color rgb="FF63C384"/>
      </dataBar>
      <extLst>
        <ext xmlns:x14="http://schemas.microsoft.com/office/spreadsheetml/2009/9/main" uri="{B025F937-C7B1-47D3-B67F-A62EFF666E3E}">
          <x14:id>{8D585A59-8A8C-47B2-B2D6-9C02803DFF26}</x14:id>
        </ext>
      </extLst>
    </cfRule>
  </conditionalFormatting>
  <conditionalFormatting sqref="I3:I18">
    <cfRule type="dataBar" priority="4">
      <dataBar showValue="0">
        <cfvo type="min"/>
        <cfvo type="num" val="1"/>
        <color rgb="FF63C384"/>
      </dataBar>
      <extLst>
        <ext xmlns:x14="http://schemas.microsoft.com/office/spreadsheetml/2009/9/main" uri="{B025F937-C7B1-47D3-B67F-A62EFF666E3E}">
          <x14:id>{CA0CDC8B-A39F-4657-AB88-C77BFB268A05}</x14:id>
        </ext>
      </extLst>
    </cfRule>
    <cfRule type="dataBar" priority="5">
      <dataBar>
        <cfvo type="min"/>
        <cfvo type="max"/>
        <color rgb="FF63C384"/>
      </dataBar>
      <extLst>
        <ext xmlns:x14="http://schemas.microsoft.com/office/spreadsheetml/2009/9/main" uri="{B025F937-C7B1-47D3-B67F-A62EFF666E3E}">
          <x14:id>{8B153D42-D4D7-4D60-8EC8-E79176C765A6}</x14:id>
        </ext>
      </extLst>
    </cfRule>
  </conditionalFormatting>
  <conditionalFormatting sqref="I3:I18">
    <cfRule type="dataBar" priority="6">
      <dataBar>
        <cfvo type="min"/>
        <cfvo type="num" val="100"/>
        <color rgb="FF63C384"/>
      </dataBar>
      <extLst>
        <ext xmlns:x14="http://schemas.microsoft.com/office/spreadsheetml/2009/9/main" uri="{B025F937-C7B1-47D3-B67F-A62EFF666E3E}">
          <x14:id>{318BEBE1-0864-4BFC-B2D7-FE847997B5C9}</x14:id>
        </ext>
      </extLst>
    </cfRule>
  </conditionalFormatting>
  <conditionalFormatting sqref="D43">
    <cfRule type="cellIs" dxfId="2" priority="1" operator="between">
      <formula>0.5</formula>
      <formula>0.79</formula>
    </cfRule>
    <cfRule type="cellIs" dxfId="1" priority="2" operator="greaterThanOrEqual">
      <formula>0.8</formula>
    </cfRule>
    <cfRule type="cellIs" dxfId="0" priority="3" operator="lessThan">
      <formula>0.49</formula>
    </cfRule>
  </conditionalFormatting>
  <conditionalFormatting sqref="E3:E41">
    <cfRule type="dataBar" priority="439">
      <dataBar>
        <cfvo type="min"/>
        <cfvo type="max"/>
        <color rgb="FF63C384"/>
      </dataBar>
      <extLst>
        <ext xmlns:x14="http://schemas.microsoft.com/office/spreadsheetml/2009/9/main" uri="{B025F937-C7B1-47D3-B67F-A62EFF666E3E}">
          <x14:id>{47B46315-198E-4E57-963C-E045A05D0FD2}</x14:id>
        </ext>
      </extLst>
    </cfRule>
  </conditionalFormatting>
  <conditionalFormatting sqref="E3:E41">
    <cfRule type="dataBar" priority="441">
      <dataBar showValue="0">
        <cfvo type="min"/>
        <cfvo type="num" val="1"/>
        <color rgb="FF63C384"/>
      </dataBar>
      <extLst>
        <ext xmlns:x14="http://schemas.microsoft.com/office/spreadsheetml/2009/9/main" uri="{B025F937-C7B1-47D3-B67F-A62EFF666E3E}">
          <x14:id>{0588C234-3BDB-4C16-B9BB-E9CE4FBAE674}</x14:id>
        </ext>
      </extLst>
    </cfRule>
    <cfRule type="dataBar" priority="442">
      <dataBar>
        <cfvo type="min"/>
        <cfvo type="max"/>
        <color rgb="FF63C384"/>
      </dataBar>
      <extLst>
        <ext xmlns:x14="http://schemas.microsoft.com/office/spreadsheetml/2009/9/main" uri="{B025F937-C7B1-47D3-B67F-A62EFF666E3E}">
          <x14:id>{98C12840-164F-4283-B634-FF332206475B}</x14:id>
        </ext>
      </extLst>
    </cfRule>
  </conditionalFormatting>
  <conditionalFormatting sqref="E3:E41">
    <cfRule type="dataBar" priority="445">
      <dataBar>
        <cfvo type="min"/>
        <cfvo type="num" val="100"/>
        <color rgb="FF63C384"/>
      </dataBar>
      <extLst>
        <ext xmlns:x14="http://schemas.microsoft.com/office/spreadsheetml/2009/9/main" uri="{B025F937-C7B1-47D3-B67F-A62EFF666E3E}">
          <x14:id>{B0B2F13B-BFE0-405A-AF9E-87C3C1E5BECD}</x14:id>
        </ext>
      </extLst>
    </cfRule>
  </conditionalFormatting>
  <pageMargins left="0.7" right="0.7" top="0.75" bottom="0.75" header="0.3" footer="0.3"/>
  <pageSetup paperSize="9" scale="35" orientation="portrait" horizontalDpi="0" verticalDpi="0" r:id="rId1"/>
  <colBreaks count="1" manualBreakCount="1">
    <brk id="2" max="42" man="1"/>
  </colBreaks>
  <ignoredErrors>
    <ignoredError sqref="D10 H5 H10 H7" formula="1"/>
  </ignoredErrors>
  <extLst>
    <ext xmlns:x14="http://schemas.microsoft.com/office/spreadsheetml/2009/9/main" uri="{78C0D931-6437-407d-A8EE-F0AAD7539E65}">
      <x14:conditionalFormattings>
        <x14:conditionalFormatting xmlns:xm="http://schemas.microsoft.com/office/excel/2006/main">
          <x14:cfRule type="dataBar" id="{8D585A59-8A8C-47B2-B2D6-9C02803DFF26}">
            <x14:dataBar minLength="0" maxLength="100" border="1" negativeBarBorderColorSameAsPositive="0">
              <x14:cfvo type="autoMin"/>
              <x14:cfvo type="autoMax"/>
              <x14:borderColor rgb="FF63C384"/>
              <x14:negativeFillColor rgb="FFFF0000"/>
              <x14:negativeBorderColor rgb="FFFF0000"/>
              <x14:axisColor rgb="FF000000"/>
            </x14:dataBar>
          </x14:cfRule>
          <xm:sqref>I3:I18</xm:sqref>
        </x14:conditionalFormatting>
        <x14:conditionalFormatting xmlns:xm="http://schemas.microsoft.com/office/excel/2006/main">
          <x14:cfRule type="dataBar" id="{CA0CDC8B-A39F-4657-AB88-C77BFB268A05}">
            <x14:dataBar minLength="0" maxLength="100" border="1" negativeBarBorderColorSameAsPositive="0">
              <x14:cfvo type="autoMin"/>
              <x14:cfvo type="num">
                <xm:f>1</xm:f>
              </x14:cfvo>
              <x14:borderColor rgb="FF63C384"/>
              <x14:negativeFillColor rgb="FFFF0000"/>
              <x14:negativeBorderColor rgb="FFFF0000"/>
              <x14:axisColor rgb="FF000000"/>
            </x14:dataBar>
          </x14:cfRule>
          <x14:cfRule type="dataBar" id="{8B153D42-D4D7-4D60-8EC8-E79176C765A6}">
            <x14:dataBar minLength="0" maxLength="100" border="1" negativeBarBorderColorSameAsPositive="0">
              <x14:cfvo type="autoMin"/>
              <x14:cfvo type="autoMax"/>
              <x14:borderColor rgb="FF63C384"/>
              <x14:negativeFillColor rgb="FFFF0000"/>
              <x14:negativeBorderColor rgb="FFFF0000"/>
              <x14:axisColor rgb="FF000000"/>
            </x14:dataBar>
          </x14:cfRule>
          <xm:sqref>I3:I18</xm:sqref>
        </x14:conditionalFormatting>
        <x14:conditionalFormatting xmlns:xm="http://schemas.microsoft.com/office/excel/2006/main">
          <x14:cfRule type="dataBar" id="{318BEBE1-0864-4BFC-B2D7-FE847997B5C9}">
            <x14:dataBar minLength="0" maxLength="100" border="1" negativeBarBorderColorSameAsPositive="0">
              <x14:cfvo type="autoMin"/>
              <x14:cfvo type="num">
                <xm:f>100</xm:f>
              </x14:cfvo>
              <x14:borderColor rgb="FF63C384"/>
              <x14:negativeFillColor rgb="FFFF0000"/>
              <x14:negativeBorderColor rgb="FFFF0000"/>
              <x14:axisColor rgb="FF000000"/>
            </x14:dataBar>
          </x14:cfRule>
          <xm:sqref>I3:I18</xm:sqref>
        </x14:conditionalFormatting>
        <x14:conditionalFormatting xmlns:xm="http://schemas.microsoft.com/office/excel/2006/main">
          <x14:cfRule type="dataBar" id="{47B46315-198E-4E57-963C-E045A05D0FD2}">
            <x14:dataBar minLength="0" maxLength="100" border="1" negativeBarBorderColorSameAsPositive="0">
              <x14:cfvo type="autoMin"/>
              <x14:cfvo type="autoMax"/>
              <x14:borderColor rgb="FF63C384"/>
              <x14:negativeFillColor rgb="FFFF0000"/>
              <x14:negativeBorderColor rgb="FFFF0000"/>
              <x14:axisColor rgb="FF000000"/>
            </x14:dataBar>
          </x14:cfRule>
          <xm:sqref>E3:E41</xm:sqref>
        </x14:conditionalFormatting>
        <x14:conditionalFormatting xmlns:xm="http://schemas.microsoft.com/office/excel/2006/main">
          <x14:cfRule type="dataBar" id="{0588C234-3BDB-4C16-B9BB-E9CE4FBAE674}">
            <x14:dataBar minLength="0" maxLength="100" border="1" negativeBarBorderColorSameAsPositive="0">
              <x14:cfvo type="autoMin"/>
              <x14:cfvo type="num">
                <xm:f>1</xm:f>
              </x14:cfvo>
              <x14:borderColor rgb="FF63C384"/>
              <x14:negativeFillColor rgb="FFFF0000"/>
              <x14:negativeBorderColor rgb="FFFF0000"/>
              <x14:axisColor rgb="FF000000"/>
            </x14:dataBar>
          </x14:cfRule>
          <x14:cfRule type="dataBar" id="{98C12840-164F-4283-B634-FF332206475B}">
            <x14:dataBar minLength="0" maxLength="100" border="1" negativeBarBorderColorSameAsPositive="0">
              <x14:cfvo type="autoMin"/>
              <x14:cfvo type="autoMax"/>
              <x14:borderColor rgb="FF63C384"/>
              <x14:negativeFillColor rgb="FFFF0000"/>
              <x14:negativeBorderColor rgb="FFFF0000"/>
              <x14:axisColor rgb="FF000000"/>
            </x14:dataBar>
          </x14:cfRule>
          <xm:sqref>E3:E41</xm:sqref>
        </x14:conditionalFormatting>
        <x14:conditionalFormatting xmlns:xm="http://schemas.microsoft.com/office/excel/2006/main">
          <x14:cfRule type="dataBar" id="{B0B2F13B-BFE0-405A-AF9E-87C3C1E5BECD}">
            <x14:dataBar minLength="0" maxLength="100" border="1" negativeBarBorderColorSameAsPositive="0">
              <x14:cfvo type="autoMin"/>
              <x14:cfvo type="num">
                <xm:f>100</xm:f>
              </x14:cfvo>
              <x14:borderColor rgb="FF63C384"/>
              <x14:negativeFillColor rgb="FFFF0000"/>
              <x14:negativeBorderColor rgb="FFFF0000"/>
              <x14:axisColor rgb="FF000000"/>
            </x14:dataBar>
          </x14:cfRule>
          <xm:sqref>E3:E41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683A7-5FFE-4649-96FC-1DE89C2AEDC9}">
  <dimension ref="A1:AP43"/>
  <sheetViews>
    <sheetView zoomScale="80" zoomScaleNormal="80" zoomScaleSheetLayoutView="100" zoomScalePageLayoutView="55" workbookViewId="0">
      <selection activeCell="Y32" sqref="Y32"/>
    </sheetView>
  </sheetViews>
  <sheetFormatPr baseColWidth="10" defaultColWidth="11.42578125" defaultRowHeight="15"/>
  <cols>
    <col min="1" max="1" width="4.85546875" style="16" customWidth="1"/>
    <col min="2" max="2" width="5.28515625" style="16" customWidth="1"/>
    <col min="3" max="5" width="6.42578125" style="16" customWidth="1"/>
    <col min="6" max="6" width="8.28515625" style="16" customWidth="1"/>
    <col min="7" max="7" width="6.42578125" style="16" customWidth="1"/>
    <col min="8" max="8" width="8" style="16" customWidth="1"/>
    <col min="9" max="9" width="7.140625" style="16" customWidth="1"/>
    <col min="10" max="12" width="6.42578125" style="16" customWidth="1"/>
    <col min="13" max="13" width="5.42578125" style="16" customWidth="1"/>
    <col min="14" max="14" width="7.28515625" style="16" customWidth="1"/>
    <col min="15" max="15" width="6.42578125" style="16" customWidth="1"/>
    <col min="16" max="16" width="8.42578125" style="16" customWidth="1"/>
    <col min="17" max="20" width="6.42578125" style="16" customWidth="1"/>
    <col min="21" max="21" width="7.28515625" style="16" customWidth="1"/>
    <col min="22" max="22" width="9.140625" style="16" customWidth="1"/>
    <col min="23" max="23" width="8" style="16" customWidth="1"/>
    <col min="24" max="29" width="7.28515625" style="16" customWidth="1"/>
    <col min="30" max="30" width="8" style="16" customWidth="1"/>
    <col min="31" max="32" width="7.28515625" style="16" customWidth="1"/>
    <col min="33" max="36" width="6.28515625" style="16" customWidth="1"/>
    <col min="37" max="38" width="7.140625" style="16" customWidth="1"/>
    <col min="39" max="39" width="8.85546875" style="16" customWidth="1"/>
    <col min="40" max="40" width="6.28515625" style="16" customWidth="1"/>
    <col min="41" max="41" width="12" style="16" customWidth="1"/>
    <col min="42" max="42" width="4.42578125" style="16" customWidth="1"/>
    <col min="43" max="16384" width="11.42578125" style="16"/>
  </cols>
  <sheetData>
    <row r="1" spans="1:41" ht="84.75" customHeight="1" thickBot="1">
      <c r="A1" s="25" t="s">
        <v>58</v>
      </c>
      <c r="B1" s="26" t="s">
        <v>59</v>
      </c>
      <c r="C1" s="26" t="s">
        <v>10</v>
      </c>
      <c r="D1" s="26" t="str">
        <f>Hoja2!C6</f>
        <v>ARCHIVO INSTITUCIONAL</v>
      </c>
      <c r="E1" s="26" t="str">
        <f>Hoja2!C7</f>
        <v>ASESORÍA INSTITUCIONAL</v>
      </c>
      <c r="F1" s="27" t="str">
        <f>Hoja2!C8</f>
        <v>PROCURADURÍA SINDICA</v>
      </c>
      <c r="G1" s="27" t="str">
        <f>Hoja2!C9</f>
        <v>PARTICIPACIÓN CIUDADANA</v>
      </c>
      <c r="H1" s="27" t="s">
        <v>60</v>
      </c>
      <c r="I1" s="27" t="s">
        <v>61</v>
      </c>
      <c r="J1" s="27" t="str">
        <f>Hoja2!C12</f>
        <v>DIRECCIÓN FINANCIERA</v>
      </c>
      <c r="K1" s="27" t="s">
        <v>62</v>
      </c>
      <c r="L1" s="27" t="s">
        <v>63</v>
      </c>
      <c r="M1" s="27" t="s">
        <v>64</v>
      </c>
      <c r="N1" s="27" t="str">
        <f>Hoja2!C16</f>
        <v>DIRECCIÓN DE TALENTO HUMANO</v>
      </c>
      <c r="O1" s="27" t="s">
        <v>65</v>
      </c>
      <c r="P1" s="27" t="s">
        <v>66</v>
      </c>
      <c r="Q1" s="27" t="s">
        <v>67</v>
      </c>
      <c r="R1" s="25" t="str">
        <f>Hoja2!C20</f>
        <v>DIRECCIÓN ADMINISTRATIVA</v>
      </c>
      <c r="S1" s="25" t="s">
        <v>68</v>
      </c>
      <c r="T1" s="25" t="s">
        <v>69</v>
      </c>
      <c r="U1" s="25" t="s">
        <v>70</v>
      </c>
      <c r="V1" s="25" t="s">
        <v>71</v>
      </c>
      <c r="W1" s="25" t="str">
        <f>Hoja2!C25</f>
        <v>REGISTRO DE LA PROPIEDAD Y MERCANTIL</v>
      </c>
      <c r="X1" s="25" t="s">
        <v>72</v>
      </c>
      <c r="Y1" s="25" t="s">
        <v>73</v>
      </c>
      <c r="Z1" s="25" t="s">
        <v>74</v>
      </c>
      <c r="AA1" s="25" t="s">
        <v>75</v>
      </c>
      <c r="AB1" s="25" t="s">
        <v>76</v>
      </c>
      <c r="AC1" s="25" t="s">
        <v>77</v>
      </c>
      <c r="AD1" s="25" t="s">
        <v>78</v>
      </c>
      <c r="AE1" s="25" t="s">
        <v>79</v>
      </c>
      <c r="AF1" s="25" t="s">
        <v>80</v>
      </c>
      <c r="AG1" s="25" t="s">
        <v>81</v>
      </c>
      <c r="AH1" s="25" t="s">
        <v>82</v>
      </c>
      <c r="AI1" s="25" t="s">
        <v>83</v>
      </c>
      <c r="AJ1" s="25" t="s">
        <v>84</v>
      </c>
      <c r="AK1" s="25" t="s">
        <v>85</v>
      </c>
      <c r="AL1" s="25" t="s">
        <v>86</v>
      </c>
      <c r="AM1" s="25" t="s">
        <v>87</v>
      </c>
      <c r="AN1" s="25" t="s">
        <v>88</v>
      </c>
    </row>
    <row r="2" spans="1:41">
      <c r="A2" s="17">
        <v>0.05</v>
      </c>
      <c r="B2" s="17">
        <v>0.05</v>
      </c>
      <c r="C2" s="17">
        <v>0.05</v>
      </c>
      <c r="D2" s="17">
        <v>0.05</v>
      </c>
      <c r="E2" s="17">
        <v>0.05</v>
      </c>
      <c r="F2" s="17">
        <v>0.05</v>
      </c>
      <c r="G2" s="17">
        <v>0.05</v>
      </c>
      <c r="H2" s="17">
        <v>0.05</v>
      </c>
      <c r="I2" s="17">
        <v>0.05</v>
      </c>
      <c r="J2" s="17">
        <v>0.05</v>
      </c>
      <c r="K2" s="17">
        <v>0.05</v>
      </c>
      <c r="L2" s="17">
        <v>0.05</v>
      </c>
      <c r="M2" s="17">
        <v>0.05</v>
      </c>
      <c r="N2" s="17">
        <v>0.05</v>
      </c>
      <c r="O2" s="17">
        <v>0.05</v>
      </c>
      <c r="P2" s="17">
        <v>0.05</v>
      </c>
      <c r="Q2" s="17">
        <v>0.05</v>
      </c>
      <c r="R2" s="17">
        <v>0.05</v>
      </c>
      <c r="S2" s="17">
        <v>0.05</v>
      </c>
      <c r="T2" s="17">
        <v>0.05</v>
      </c>
      <c r="U2" s="17">
        <v>0.05</v>
      </c>
      <c r="V2" s="17">
        <v>0.05</v>
      </c>
      <c r="W2" s="17">
        <v>0.05</v>
      </c>
      <c r="X2" s="17">
        <v>0.05</v>
      </c>
      <c r="Y2" s="17">
        <v>0.05</v>
      </c>
      <c r="Z2" s="17">
        <v>0.05</v>
      </c>
      <c r="AA2" s="17">
        <v>0.05</v>
      </c>
      <c r="AB2" s="17">
        <v>0.05</v>
      </c>
      <c r="AC2" s="17">
        <v>0.05</v>
      </c>
      <c r="AD2" s="17">
        <v>0.05</v>
      </c>
      <c r="AE2" s="17">
        <v>0.05</v>
      </c>
      <c r="AF2" s="17">
        <v>0.05</v>
      </c>
      <c r="AG2" s="17">
        <v>0.05</v>
      </c>
      <c r="AH2" s="17">
        <v>0.05</v>
      </c>
      <c r="AI2" s="17">
        <v>0.05</v>
      </c>
      <c r="AJ2" s="17">
        <v>0.05</v>
      </c>
      <c r="AK2" s="17">
        <v>0.05</v>
      </c>
      <c r="AL2" s="17">
        <v>0.05</v>
      </c>
      <c r="AM2" s="17">
        <v>0.05</v>
      </c>
      <c r="AN2" s="17">
        <v>0.05</v>
      </c>
    </row>
    <row r="3" spans="1:41">
      <c r="A3" s="18">
        <f>Hoja2!D3</f>
        <v>0.85</v>
      </c>
      <c r="B3" s="18">
        <f>Hoja2!D4</f>
        <v>0.84722222222222221</v>
      </c>
      <c r="C3" s="18">
        <f>Hoja2!D5</f>
        <v>0.44950482397290908</v>
      </c>
      <c r="D3" s="18">
        <f>Hoja2!D6</f>
        <v>0.49809523809523809</v>
      </c>
      <c r="E3" s="18">
        <f>Hoja2!D7</f>
        <v>0</v>
      </c>
      <c r="F3" s="18">
        <f>Hoja2!D8</f>
        <v>0</v>
      </c>
      <c r="G3" s="18">
        <f>Hoja2!D9</f>
        <v>0.45833333333333337</v>
      </c>
      <c r="H3" s="18">
        <f>Hoja2!D10</f>
        <v>0</v>
      </c>
      <c r="I3" s="18">
        <f>Hoja2!D11</f>
        <v>0.55000000000000004</v>
      </c>
      <c r="J3" s="18">
        <f>Hoja2!D12</f>
        <v>0</v>
      </c>
      <c r="K3" s="18">
        <f>Hoja2!D13</f>
        <v>0</v>
      </c>
      <c r="L3" s="18">
        <f>Hoja2!D14</f>
        <v>0</v>
      </c>
      <c r="M3" s="18">
        <f>Hoja2!D15</f>
        <v>0</v>
      </c>
      <c r="N3" s="18">
        <f>Hoja2!D16</f>
        <v>0.64999999999999991</v>
      </c>
      <c r="O3" s="18">
        <f>Hoja2!D17</f>
        <v>0.8231292517006803</v>
      </c>
      <c r="P3" s="18">
        <f>Hoja2!D18</f>
        <v>0.56898013425873251</v>
      </c>
      <c r="Q3" s="18">
        <f>Hoja2!D19</f>
        <v>0.70730856445142165</v>
      </c>
      <c r="R3" s="18">
        <f>Hoja2!D20</f>
        <v>0.60833333333333339</v>
      </c>
      <c r="S3" s="18">
        <f>Hoja2!D21</f>
        <v>0.40909090909090912</v>
      </c>
      <c r="T3" s="18">
        <f>Hoja2!D22</f>
        <v>0.5</v>
      </c>
      <c r="U3" s="18">
        <f>Hoja2!D23</f>
        <v>0.375</v>
      </c>
      <c r="V3" s="18">
        <f>Hoja2!D24</f>
        <v>0.51666666666666672</v>
      </c>
      <c r="W3" s="18">
        <f>Hoja2!D25</f>
        <v>0.2740597490166698</v>
      </c>
      <c r="X3" s="18">
        <f>Hoja2!D26</f>
        <v>0</v>
      </c>
      <c r="Y3" s="18">
        <f>Hoja2!D27</f>
        <v>0.14015873015873015</v>
      </c>
      <c r="Z3" s="18">
        <f>Hoja2!D28</f>
        <v>0</v>
      </c>
      <c r="AA3" s="18">
        <f>Hoja2!D29</f>
        <v>0.85447916666666668</v>
      </c>
      <c r="AB3" s="18">
        <f>Hoja2!D30</f>
        <v>0.73234811165845648</v>
      </c>
      <c r="AC3" s="18">
        <f>Hoja2!D31</f>
        <v>0.88888888888888884</v>
      </c>
      <c r="AD3" s="18">
        <f>Hoja2!D32</f>
        <v>0.77500000000000002</v>
      </c>
      <c r="AE3" s="18" t="e">
        <f>Hoja2!#REF!</f>
        <v>#REF!</v>
      </c>
      <c r="AF3" s="18">
        <f>Hoja2!D33</f>
        <v>0.67499999999999993</v>
      </c>
      <c r="AG3" s="18">
        <f>Hoja2!D34</f>
        <v>0.92083333333333339</v>
      </c>
      <c r="AH3" s="18">
        <f>Hoja2!D35</f>
        <v>0.63107142857142862</v>
      </c>
      <c r="AI3" s="18">
        <f>Hoja2!D36</f>
        <v>0.68541666666666667</v>
      </c>
      <c r="AJ3" s="18">
        <f>Hoja2!D37</f>
        <v>0.77500000000000002</v>
      </c>
      <c r="AK3" s="18">
        <f>Hoja2!D38</f>
        <v>0.89</v>
      </c>
      <c r="AL3" s="18">
        <f>Hoja2!D39</f>
        <v>0.19736842105263158</v>
      </c>
      <c r="AM3" s="18">
        <f>Hoja2!D40</f>
        <v>0.90909090909090906</v>
      </c>
      <c r="AN3" s="18">
        <f>Hoja2!D41</f>
        <v>0.6186666666666667</v>
      </c>
    </row>
    <row r="4" spans="1:41">
      <c r="A4" s="19">
        <f>100%-A3</f>
        <v>0.15000000000000002</v>
      </c>
      <c r="B4" s="19">
        <f t="shared" ref="B4:AN4" si="0">100%-B3</f>
        <v>0.15277777777777779</v>
      </c>
      <c r="C4" s="19">
        <f t="shared" si="0"/>
        <v>0.55049517602709086</v>
      </c>
      <c r="D4" s="19">
        <f t="shared" si="0"/>
        <v>0.50190476190476185</v>
      </c>
      <c r="E4" s="19">
        <f t="shared" si="0"/>
        <v>1</v>
      </c>
      <c r="F4" s="19">
        <f t="shared" si="0"/>
        <v>1</v>
      </c>
      <c r="G4" s="19">
        <f t="shared" si="0"/>
        <v>0.54166666666666663</v>
      </c>
      <c r="H4" s="19">
        <f t="shared" si="0"/>
        <v>1</v>
      </c>
      <c r="I4" s="19">
        <f t="shared" si="0"/>
        <v>0.44999999999999996</v>
      </c>
      <c r="J4" s="19">
        <f t="shared" si="0"/>
        <v>1</v>
      </c>
      <c r="K4" s="19">
        <f t="shared" si="0"/>
        <v>1</v>
      </c>
      <c r="L4" s="19">
        <f t="shared" si="0"/>
        <v>1</v>
      </c>
      <c r="M4" s="19">
        <f t="shared" si="0"/>
        <v>1</v>
      </c>
      <c r="N4" s="19">
        <f t="shared" si="0"/>
        <v>0.35000000000000009</v>
      </c>
      <c r="O4" s="19">
        <f t="shared" si="0"/>
        <v>0.1768707482993197</v>
      </c>
      <c r="P4" s="19">
        <f t="shared" si="0"/>
        <v>0.43101986574126749</v>
      </c>
      <c r="Q4" s="19">
        <f t="shared" si="0"/>
        <v>0.29269143554857835</v>
      </c>
      <c r="R4" s="19">
        <f t="shared" si="0"/>
        <v>0.39166666666666661</v>
      </c>
      <c r="S4" s="19">
        <f t="shared" si="0"/>
        <v>0.59090909090909083</v>
      </c>
      <c r="T4" s="19">
        <f t="shared" si="0"/>
        <v>0.5</v>
      </c>
      <c r="U4" s="19">
        <f t="shared" si="0"/>
        <v>0.625</v>
      </c>
      <c r="V4" s="19">
        <f t="shared" si="0"/>
        <v>0.48333333333333328</v>
      </c>
      <c r="W4" s="19">
        <f t="shared" si="0"/>
        <v>0.72594025098333015</v>
      </c>
      <c r="X4" s="19">
        <f t="shared" si="0"/>
        <v>1</v>
      </c>
      <c r="Y4" s="19">
        <f t="shared" si="0"/>
        <v>0.85984126984126985</v>
      </c>
      <c r="Z4" s="19">
        <f t="shared" si="0"/>
        <v>1</v>
      </c>
      <c r="AA4" s="19">
        <f t="shared" si="0"/>
        <v>0.14552083333333332</v>
      </c>
      <c r="AB4" s="19">
        <f t="shared" si="0"/>
        <v>0.26765188834154352</v>
      </c>
      <c r="AC4" s="19">
        <f t="shared" si="0"/>
        <v>0.11111111111111116</v>
      </c>
      <c r="AD4" s="19">
        <f t="shared" si="0"/>
        <v>0.22499999999999998</v>
      </c>
      <c r="AE4" s="19" t="e">
        <f t="shared" si="0"/>
        <v>#REF!</v>
      </c>
      <c r="AF4" s="19">
        <f t="shared" si="0"/>
        <v>0.32500000000000007</v>
      </c>
      <c r="AG4" s="19">
        <f t="shared" si="0"/>
        <v>7.9166666666666607E-2</v>
      </c>
      <c r="AH4" s="19">
        <f t="shared" si="0"/>
        <v>0.36892857142857138</v>
      </c>
      <c r="AI4" s="19">
        <f t="shared" si="0"/>
        <v>0.31458333333333333</v>
      </c>
      <c r="AJ4" s="19">
        <f t="shared" si="0"/>
        <v>0.22499999999999998</v>
      </c>
      <c r="AK4" s="19">
        <f t="shared" si="0"/>
        <v>0.10999999999999999</v>
      </c>
      <c r="AL4" s="19">
        <f t="shared" si="0"/>
        <v>0.80263157894736836</v>
      </c>
      <c r="AM4" s="19">
        <f t="shared" si="0"/>
        <v>9.0909090909090939E-2</v>
      </c>
      <c r="AN4" s="19">
        <f t="shared" si="0"/>
        <v>0.3813333333333333</v>
      </c>
      <c r="AO4" s="20"/>
    </row>
    <row r="5" spans="1:41">
      <c r="A5" s="22">
        <v>0.05</v>
      </c>
      <c r="B5" s="22">
        <v>0.05</v>
      </c>
      <c r="C5" s="22">
        <v>0.05</v>
      </c>
      <c r="D5" s="22">
        <v>0.05</v>
      </c>
      <c r="E5" s="22">
        <v>0.05</v>
      </c>
      <c r="F5" s="22">
        <v>0.05</v>
      </c>
      <c r="G5" s="22">
        <v>0.05</v>
      </c>
      <c r="H5" s="22">
        <v>0.05</v>
      </c>
      <c r="I5" s="22">
        <v>0.05</v>
      </c>
      <c r="J5" s="22">
        <v>0.05</v>
      </c>
      <c r="K5" s="22">
        <v>0.05</v>
      </c>
      <c r="L5" s="22">
        <v>0.05</v>
      </c>
      <c r="M5" s="22">
        <v>0.05</v>
      </c>
      <c r="N5" s="22">
        <v>0.05</v>
      </c>
      <c r="O5" s="22">
        <v>0.05</v>
      </c>
      <c r="P5" s="22">
        <v>0.05</v>
      </c>
      <c r="Q5" s="22">
        <v>0.05</v>
      </c>
      <c r="R5" s="22">
        <v>0.05</v>
      </c>
      <c r="S5" s="22">
        <v>0.05</v>
      </c>
      <c r="T5" s="22">
        <v>0.05</v>
      </c>
      <c r="U5" s="22">
        <v>0.05</v>
      </c>
      <c r="V5" s="22">
        <v>0.05</v>
      </c>
      <c r="W5" s="22">
        <v>0.05</v>
      </c>
      <c r="X5" s="22">
        <v>0.05</v>
      </c>
      <c r="Y5" s="22">
        <v>0.05</v>
      </c>
      <c r="Z5" s="22">
        <v>0.05</v>
      </c>
      <c r="AA5" s="22">
        <v>0.05</v>
      </c>
      <c r="AB5" s="22">
        <v>0.05</v>
      </c>
      <c r="AC5" s="22">
        <v>0.05</v>
      </c>
      <c r="AD5" s="22">
        <v>0.05</v>
      </c>
      <c r="AE5" s="22">
        <v>0.05</v>
      </c>
      <c r="AF5" s="22">
        <v>0.05</v>
      </c>
      <c r="AG5" s="22">
        <v>0.05</v>
      </c>
      <c r="AH5" s="22">
        <v>0.05</v>
      </c>
      <c r="AI5" s="22">
        <v>0.05</v>
      </c>
      <c r="AJ5" s="22">
        <v>0.05</v>
      </c>
      <c r="AK5" s="22">
        <v>0.05</v>
      </c>
      <c r="AL5" s="22">
        <v>0.05</v>
      </c>
      <c r="AM5" s="22">
        <v>0.05</v>
      </c>
      <c r="AN5" s="22">
        <v>0.05</v>
      </c>
      <c r="AO5" s="23"/>
    </row>
    <row r="34" spans="42:42">
      <c r="AP34" s="16" t="s">
        <v>18</v>
      </c>
    </row>
    <row r="35" spans="42:42">
      <c r="AP35" s="16" t="s">
        <v>18</v>
      </c>
    </row>
    <row r="36" spans="42:42">
      <c r="AP36" s="16" t="s">
        <v>18</v>
      </c>
    </row>
    <row r="37" spans="42:42">
      <c r="AP37" s="16" t="s">
        <v>18</v>
      </c>
    </row>
    <row r="38" spans="42:42">
      <c r="AP38" s="16" t="s">
        <v>18</v>
      </c>
    </row>
    <row r="39" spans="42:42">
      <c r="AP39" s="16" t="s">
        <v>18</v>
      </c>
    </row>
    <row r="40" spans="42:42">
      <c r="AP40" s="16" t="s">
        <v>18</v>
      </c>
    </row>
    <row r="41" spans="42:42">
      <c r="AP41" s="16" t="s">
        <v>18</v>
      </c>
    </row>
    <row r="42" spans="42:42">
      <c r="AP42" s="16" t="s">
        <v>18</v>
      </c>
    </row>
    <row r="43" spans="42:42">
      <c r="AP43" s="16" t="s">
        <v>18</v>
      </c>
    </row>
  </sheetData>
  <pageMargins left="0.7" right="0.7" top="0.75" bottom="0.75" header="0.3" footer="0.3"/>
  <pageSetup paperSize="9" scale="4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A98B4-FC63-44A7-B3C1-D34235A97F6E}">
  <dimension ref="A1:R6"/>
  <sheetViews>
    <sheetView zoomScale="60" zoomScaleNormal="60" zoomScaleSheetLayoutView="80" zoomScalePageLayoutView="40" workbookViewId="0">
      <selection activeCell="AB16" sqref="AB16"/>
    </sheetView>
  </sheetViews>
  <sheetFormatPr baseColWidth="10" defaultColWidth="11.42578125" defaultRowHeight="15"/>
  <cols>
    <col min="1" max="6" width="9.5703125" style="16" customWidth="1"/>
    <col min="7" max="7" width="10.42578125" style="16" customWidth="1"/>
    <col min="8" max="8" width="10.140625" style="16" customWidth="1"/>
    <col min="9" max="9" width="10.7109375" style="16" customWidth="1"/>
    <col min="10" max="11" width="9.5703125" style="16" customWidth="1"/>
    <col min="12" max="12" width="12.140625" style="16" customWidth="1"/>
    <col min="13" max="14" width="9.5703125" style="16" customWidth="1"/>
    <col min="15" max="15" width="10.42578125" style="16" customWidth="1"/>
    <col min="16" max="16" width="10.7109375" style="16" customWidth="1"/>
    <col min="17" max="17" width="12" style="16" customWidth="1"/>
    <col min="18" max="16384" width="11.42578125" style="16"/>
  </cols>
  <sheetData>
    <row r="1" spans="1:18" ht="52.5" customHeight="1" thickBot="1">
      <c r="A1" s="25" t="s">
        <v>58</v>
      </c>
      <c r="B1" s="26" t="s">
        <v>59</v>
      </c>
      <c r="C1" s="26" t="s">
        <v>10</v>
      </c>
      <c r="D1" s="26" t="str">
        <f>Hoja2!C7</f>
        <v>ASESORÍA INSTITUCIONAL</v>
      </c>
      <c r="E1" s="27" t="str">
        <f>Hoja2!C8</f>
        <v>PROCURADURÍA SINDICA</v>
      </c>
      <c r="F1" s="27" t="str">
        <f>Hoja2!C9</f>
        <v>PARTICIPACIÓN CIUDADANA</v>
      </c>
      <c r="G1" s="27" t="s">
        <v>60</v>
      </c>
      <c r="H1" s="27" t="s">
        <v>61</v>
      </c>
      <c r="I1" s="27" t="str">
        <f>Hoja2!C12</f>
        <v>DIRECCIÓN FINANCIERA</v>
      </c>
      <c r="J1" s="27" t="str">
        <f>Hoja2!C16</f>
        <v>DIRECCIÓN DE TALENTO HUMANO</v>
      </c>
      <c r="K1" s="25" t="str">
        <f>Hoja2!C20</f>
        <v>DIRECCIÓN ADMINISTRATIVA</v>
      </c>
      <c r="L1" s="25" t="str">
        <f>Hoja2!C25</f>
        <v>REGISTRO DE LA PROPIEDAD Y MERCANTIL</v>
      </c>
      <c r="M1" s="25" t="s">
        <v>72</v>
      </c>
      <c r="N1" s="25" t="s">
        <v>80</v>
      </c>
      <c r="O1" s="25" t="s">
        <v>85</v>
      </c>
      <c r="P1" s="25" t="s">
        <v>88</v>
      </c>
    </row>
    <row r="2" spans="1:18">
      <c r="A2" s="17">
        <v>0.05</v>
      </c>
      <c r="B2" s="17">
        <v>0.05</v>
      </c>
      <c r="C2" s="17">
        <v>0.05</v>
      </c>
      <c r="D2" s="17">
        <v>0.05</v>
      </c>
      <c r="E2" s="17">
        <v>0.05</v>
      </c>
      <c r="F2" s="17">
        <v>0.05</v>
      </c>
      <c r="G2" s="17">
        <v>0.05</v>
      </c>
      <c r="H2" s="17">
        <v>0.05</v>
      </c>
      <c r="I2" s="17">
        <v>0.05</v>
      </c>
      <c r="J2" s="17">
        <v>0.05</v>
      </c>
      <c r="K2" s="17">
        <v>0.05</v>
      </c>
      <c r="L2" s="17">
        <v>0.05</v>
      </c>
      <c r="M2" s="17">
        <v>0.05</v>
      </c>
      <c r="N2" s="17">
        <v>0.05</v>
      </c>
      <c r="O2" s="17">
        <v>0.05</v>
      </c>
      <c r="P2" s="17">
        <v>0.05</v>
      </c>
    </row>
    <row r="3" spans="1:18">
      <c r="A3" s="18">
        <f>Hoja2!H3</f>
        <v>0.85</v>
      </c>
      <c r="B3" s="18">
        <f>Hoja2!H4</f>
        <v>0.84722222222222221</v>
      </c>
      <c r="C3" s="18">
        <f>Hoja2!H5</f>
        <v>0.47380003103407359</v>
      </c>
      <c r="D3" s="18">
        <f>Hoja2!H6</f>
        <v>0</v>
      </c>
      <c r="E3" s="18">
        <f>Hoja2!H7</f>
        <v>0</v>
      </c>
      <c r="F3" s="18">
        <f>Hoja2!H8</f>
        <v>0.45833333333333337</v>
      </c>
      <c r="G3" s="18">
        <f>Hoja2!H9</f>
        <v>0</v>
      </c>
      <c r="H3" s="18">
        <f>Hoja2!H10</f>
        <v>0.55000000000000004</v>
      </c>
      <c r="I3" s="18">
        <f>Hoja2!H11</f>
        <v>0</v>
      </c>
      <c r="J3" s="18">
        <f>Hoja2!H12</f>
        <v>0.68735448760270867</v>
      </c>
      <c r="K3" s="18">
        <f>Hoja2!H13</f>
        <v>0.48181818181818181</v>
      </c>
      <c r="L3" s="18">
        <f>Hoja2!H14</f>
        <v>0.2740597490166698</v>
      </c>
      <c r="M3" s="18">
        <f>Hoja2!H15</f>
        <v>0.48441069962467742</v>
      </c>
      <c r="N3" s="18">
        <f>Hoja2!H16</f>
        <v>0.73746428571428568</v>
      </c>
      <c r="O3" s="18">
        <f>Hoja2!H17</f>
        <v>0.66548644338118024</v>
      </c>
      <c r="P3" s="18">
        <f>Hoja2!H18</f>
        <v>0.6186666666666667</v>
      </c>
    </row>
    <row r="4" spans="1:18">
      <c r="A4" s="19">
        <f>100%-A3</f>
        <v>0.15000000000000002</v>
      </c>
      <c r="B4" s="19">
        <f t="shared" ref="B4:P4" si="0">100%-B3</f>
        <v>0.15277777777777779</v>
      </c>
      <c r="C4" s="19">
        <f t="shared" si="0"/>
        <v>0.52619996896592647</v>
      </c>
      <c r="D4" s="19">
        <f t="shared" si="0"/>
        <v>1</v>
      </c>
      <c r="E4" s="19">
        <f t="shared" si="0"/>
        <v>1</v>
      </c>
      <c r="F4" s="19">
        <f t="shared" si="0"/>
        <v>0.54166666666666663</v>
      </c>
      <c r="G4" s="19">
        <f t="shared" si="0"/>
        <v>1</v>
      </c>
      <c r="H4" s="19">
        <f t="shared" si="0"/>
        <v>0.44999999999999996</v>
      </c>
      <c r="I4" s="19">
        <f t="shared" si="0"/>
        <v>1</v>
      </c>
      <c r="J4" s="19">
        <f t="shared" si="0"/>
        <v>0.31264551239729133</v>
      </c>
      <c r="K4" s="19">
        <f t="shared" si="0"/>
        <v>0.51818181818181819</v>
      </c>
      <c r="L4" s="19">
        <f t="shared" si="0"/>
        <v>0.72594025098333015</v>
      </c>
      <c r="M4" s="19">
        <f t="shared" si="0"/>
        <v>0.51558930037532258</v>
      </c>
      <c r="N4" s="19">
        <f t="shared" si="0"/>
        <v>0.26253571428571432</v>
      </c>
      <c r="O4" s="19">
        <f t="shared" si="0"/>
        <v>0.33451355661881976</v>
      </c>
      <c r="P4" s="19">
        <f t="shared" si="0"/>
        <v>0.3813333333333333</v>
      </c>
      <c r="Q4" s="20"/>
      <c r="R4" s="21"/>
    </row>
    <row r="5" spans="1:18">
      <c r="A5" s="22">
        <v>0.05</v>
      </c>
      <c r="B5" s="22">
        <v>0.05</v>
      </c>
      <c r="C5" s="22">
        <v>0.05</v>
      </c>
      <c r="D5" s="22">
        <v>0.05</v>
      </c>
      <c r="E5" s="22">
        <v>0.05</v>
      </c>
      <c r="F5" s="22">
        <v>0.05</v>
      </c>
      <c r="G5" s="22">
        <v>0.05</v>
      </c>
      <c r="H5" s="22">
        <v>0.05</v>
      </c>
      <c r="I5" s="22">
        <v>0.05</v>
      </c>
      <c r="J5" s="22">
        <v>0.05</v>
      </c>
      <c r="K5" s="22">
        <v>0.05</v>
      </c>
      <c r="L5" s="22">
        <v>0.05</v>
      </c>
      <c r="M5" s="22">
        <v>0.05</v>
      </c>
      <c r="N5" s="22">
        <v>0.05</v>
      </c>
      <c r="O5" s="22">
        <v>0.05</v>
      </c>
      <c r="P5" s="22">
        <v>0.05</v>
      </c>
      <c r="Q5" s="23"/>
      <c r="R5" s="24"/>
    </row>
    <row r="6" spans="1:18">
      <c r="R6" s="21"/>
    </row>
  </sheetData>
  <pageMargins left="0.7" right="0.7" top="0.75" bottom="0.75" header="0.3" footer="0.3"/>
  <pageSetup paperSize="9" scale="4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Hoja2</vt:lpstr>
      <vt:lpstr>Hoja 3</vt:lpstr>
      <vt:lpstr>Hoja 4</vt:lpstr>
      <vt:lpstr>'Hoja 4'!Área_de_impresión</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Planificacion Est</dc:creator>
  <cp:lastModifiedBy>2022-2023</cp:lastModifiedBy>
  <cp:lastPrinted>2024-07-22T21:41:01Z</cp:lastPrinted>
  <dcterms:created xsi:type="dcterms:W3CDTF">2021-12-15T20:54:00Z</dcterms:created>
  <dcterms:modified xsi:type="dcterms:W3CDTF">2025-01-16T20:38:10Z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E3BD6F43247A4F22B2CBB1FACB11C855_12</vt:lpwstr>
  </property>
  <property fmtid="{D5CDD505-2E9C-101B-9397-08002B2CF9AE}" pid="3" name="KSOProductBuildVer">
    <vt:lpwstr>2058-12.2.0.17119</vt:lpwstr>
  </property>
</Properties>
</file>